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Finance (County-Level)\FY 26\0-FY27 Budget Prep\"/>
    </mc:Choice>
  </mc:AlternateContent>
  <xr:revisionPtr revIDLastSave="0" documentId="13_ncr:1_{6BE1C399-D14C-48D8-A9CC-7DEB3C542672}" xr6:coauthVersionLast="47" xr6:coauthVersionMax="47" xr10:uidLastSave="{00000000-0000-0000-0000-000000000000}"/>
  <bookViews>
    <workbookView xWindow="-120" yWindow="-120" windowWidth="29040" windowHeight="15720" tabRatio="889" activeTab="2" xr2:uid="{594BD91A-D877-47B1-BB77-69B2FF4C9A01}"/>
  </bookViews>
  <sheets>
    <sheet name="Instructions" sheetId="24" r:id="rId1"/>
    <sheet name="Payroll Allocation" sheetId="13" r:id="rId2"/>
    <sheet name="Allocation by space or FTE (op)" sheetId="14" r:id="rId3"/>
    <sheet name="Total Budget " sheetId="12" state="hidden" r:id="rId4"/>
    <sheet name="Budget by Program Summary" sheetId="25" r:id="rId5"/>
    <sheet name="Administration 101" sheetId="11" r:id="rId6"/>
    <sheet name="Core Functions 180" sheetId="17" r:id="rId7"/>
    <sheet name="Program 1" sheetId="18" r:id="rId8"/>
    <sheet name="Program 2" sheetId="22" r:id="rId9"/>
    <sheet name="Program 3" sheetId="23"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3" l="1"/>
  <c r="F19" i="13"/>
  <c r="H4" i="13"/>
  <c r="H18" i="17"/>
  <c r="H18" i="18"/>
  <c r="H18" i="22"/>
  <c r="H18" i="23"/>
  <c r="H18" i="11"/>
  <c r="H12" i="17"/>
  <c r="H12" i="18"/>
  <c r="H12" i="22"/>
  <c r="H12" i="23"/>
  <c r="H12" i="11"/>
  <c r="H11" i="17"/>
  <c r="H11" i="18"/>
  <c r="H11" i="22"/>
  <c r="H11" i="23"/>
  <c r="H11" i="11"/>
  <c r="H9" i="17"/>
  <c r="H9" i="18"/>
  <c r="H9" i="22"/>
  <c r="H9" i="23"/>
  <c r="H9" i="11"/>
  <c r="H8" i="17"/>
  <c r="H8" i="18"/>
  <c r="H8" i="22"/>
  <c r="H8" i="23"/>
  <c r="H8" i="11"/>
  <c r="K52" i="13"/>
  <c r="K53" i="13"/>
  <c r="K54" i="13"/>
  <c r="K55" i="13"/>
  <c r="K56" i="13"/>
  <c r="K57" i="13"/>
  <c r="K58" i="13"/>
  <c r="K59" i="13"/>
  <c r="K60" i="13"/>
  <c r="K61" i="13"/>
  <c r="K62" i="13"/>
  <c r="K51" i="13"/>
  <c r="I52" i="13"/>
  <c r="I53" i="13"/>
  <c r="I54" i="13"/>
  <c r="I55" i="13"/>
  <c r="I56" i="13"/>
  <c r="I57" i="13"/>
  <c r="I58" i="13"/>
  <c r="I59" i="13"/>
  <c r="I60" i="13"/>
  <c r="I61" i="13"/>
  <c r="I62" i="13"/>
  <c r="J62" i="13" s="1"/>
  <c r="I51" i="13"/>
  <c r="G52" i="13"/>
  <c r="G53" i="13"/>
  <c r="G54" i="13"/>
  <c r="G55" i="13"/>
  <c r="G56" i="13"/>
  <c r="G57" i="13"/>
  <c r="G58" i="13"/>
  <c r="G59" i="13"/>
  <c r="G60" i="13"/>
  <c r="G61" i="13"/>
  <c r="G62" i="13"/>
  <c r="G51" i="13"/>
  <c r="G36" i="13"/>
  <c r="R40" i="13"/>
  <c r="R41" i="13"/>
  <c r="R42" i="13"/>
  <c r="R43" i="13"/>
  <c r="R44" i="13"/>
  <c r="R45" i="13"/>
  <c r="R46" i="13"/>
  <c r="F16" i="13"/>
  <c r="R9" i="13"/>
  <c r="R10" i="13"/>
  <c r="R11" i="13"/>
  <c r="R12" i="13"/>
  <c r="R13" i="13"/>
  <c r="R14" i="13"/>
  <c r="R15" i="13"/>
  <c r="R24" i="13"/>
  <c r="R25" i="13"/>
  <c r="R26" i="13"/>
  <c r="R27" i="13"/>
  <c r="R28" i="13"/>
  <c r="R29" i="13"/>
  <c r="R30" i="13"/>
  <c r="C68" i="11"/>
  <c r="L65" i="14"/>
  <c r="L46" i="14"/>
  <c r="L27" i="14"/>
  <c r="H46" i="14"/>
  <c r="D46" i="14"/>
  <c r="L84" i="14"/>
  <c r="K90" i="14"/>
  <c r="L88" i="14"/>
  <c r="L87" i="14"/>
  <c r="L90" i="14" s="1"/>
  <c r="L86" i="14"/>
  <c r="L85" i="14"/>
  <c r="P7" i="13"/>
  <c r="P8" i="13"/>
  <c r="P9" i="13"/>
  <c r="P10" i="13"/>
  <c r="P11" i="13"/>
  <c r="P12" i="13"/>
  <c r="P13" i="13"/>
  <c r="P14" i="13"/>
  <c r="P15" i="13"/>
  <c r="N7" i="13"/>
  <c r="N8" i="13"/>
  <c r="N9" i="13"/>
  <c r="N10" i="13"/>
  <c r="N11" i="13"/>
  <c r="N12" i="13"/>
  <c r="N13" i="13"/>
  <c r="N14" i="13"/>
  <c r="N15" i="13"/>
  <c r="L7" i="13"/>
  <c r="L8" i="13"/>
  <c r="L9" i="13"/>
  <c r="L10" i="13"/>
  <c r="L11" i="13"/>
  <c r="L12" i="13"/>
  <c r="L13" i="13"/>
  <c r="L14" i="13"/>
  <c r="L15" i="13"/>
  <c r="H7" i="13"/>
  <c r="H8" i="13"/>
  <c r="H9" i="13"/>
  <c r="H10" i="13"/>
  <c r="H11" i="13"/>
  <c r="H12" i="13"/>
  <c r="H13" i="13"/>
  <c r="H14" i="13"/>
  <c r="H15" i="13"/>
  <c r="J6" i="13"/>
  <c r="C18" i="17" s="1"/>
  <c r="J7" i="13"/>
  <c r="J8" i="13"/>
  <c r="J9" i="13"/>
  <c r="J10" i="13"/>
  <c r="J11" i="13"/>
  <c r="J12" i="13"/>
  <c r="J13" i="13"/>
  <c r="J14" i="13"/>
  <c r="J15" i="13"/>
  <c r="O52" i="13"/>
  <c r="O53" i="13"/>
  <c r="O54" i="13"/>
  <c r="O55" i="13"/>
  <c r="O56" i="13"/>
  <c r="O57" i="13"/>
  <c r="P57" i="13" s="1"/>
  <c r="O58" i="13"/>
  <c r="O59" i="13"/>
  <c r="O60" i="13"/>
  <c r="P60" i="13" s="1"/>
  <c r="O61" i="13"/>
  <c r="O62" i="13"/>
  <c r="O51" i="13"/>
  <c r="N62" i="13"/>
  <c r="M52" i="13"/>
  <c r="M53" i="13"/>
  <c r="M54" i="13"/>
  <c r="M55" i="13"/>
  <c r="M56" i="13"/>
  <c r="M57" i="13"/>
  <c r="M58" i="13"/>
  <c r="M59" i="13"/>
  <c r="M60" i="13"/>
  <c r="N60" i="13" s="1"/>
  <c r="M61" i="13"/>
  <c r="M62" i="13"/>
  <c r="M51" i="13"/>
  <c r="F54" i="13"/>
  <c r="L54" i="13" s="1"/>
  <c r="F55" i="13"/>
  <c r="F56" i="13"/>
  <c r="L56" i="13" s="1"/>
  <c r="F57" i="13"/>
  <c r="F58" i="13"/>
  <c r="J58" i="13" s="1"/>
  <c r="F59" i="13"/>
  <c r="H59" i="13" s="1"/>
  <c r="F60" i="13"/>
  <c r="F61" i="13"/>
  <c r="F62" i="13"/>
  <c r="B54" i="13"/>
  <c r="B55" i="13"/>
  <c r="B56" i="13"/>
  <c r="B57" i="13"/>
  <c r="B58" i="13"/>
  <c r="B59" i="13"/>
  <c r="B60" i="13"/>
  <c r="B61" i="13"/>
  <c r="B62" i="13"/>
  <c r="A54" i="13"/>
  <c r="A55" i="13"/>
  <c r="A56" i="13"/>
  <c r="A57" i="13"/>
  <c r="A58" i="13"/>
  <c r="A59" i="13"/>
  <c r="A60" i="13"/>
  <c r="A61" i="13"/>
  <c r="A62" i="13"/>
  <c r="Q5" i="13"/>
  <c r="Q6" i="13"/>
  <c r="Q7" i="13"/>
  <c r="Q8" i="13"/>
  <c r="Q9" i="13"/>
  <c r="Q10" i="13"/>
  <c r="Q11" i="13"/>
  <c r="Q12" i="13"/>
  <c r="Q13" i="13"/>
  <c r="Q14" i="13"/>
  <c r="Q15" i="13"/>
  <c r="Q4" i="13"/>
  <c r="D7" i="13"/>
  <c r="D8" i="13"/>
  <c r="D9" i="13"/>
  <c r="D10" i="13"/>
  <c r="D11" i="13"/>
  <c r="D12" i="13"/>
  <c r="D13" i="13"/>
  <c r="D14" i="13"/>
  <c r="D15" i="13"/>
  <c r="O36" i="13"/>
  <c r="O37" i="13"/>
  <c r="O38" i="13"/>
  <c r="O39" i="13"/>
  <c r="O40" i="13"/>
  <c r="O41" i="13"/>
  <c r="O42" i="13"/>
  <c r="O43" i="13"/>
  <c r="O44" i="13"/>
  <c r="P44" i="13" s="1"/>
  <c r="O45" i="13"/>
  <c r="O46" i="13"/>
  <c r="O35" i="13"/>
  <c r="N45" i="13"/>
  <c r="N46" i="13"/>
  <c r="M36" i="13"/>
  <c r="M37" i="13"/>
  <c r="M38" i="13"/>
  <c r="M39" i="13"/>
  <c r="M40" i="13"/>
  <c r="M41" i="13"/>
  <c r="N41" i="13" s="1"/>
  <c r="M42" i="13"/>
  <c r="M43" i="13"/>
  <c r="M44" i="13"/>
  <c r="N44" i="13" s="1"/>
  <c r="M45" i="13"/>
  <c r="M46" i="13"/>
  <c r="M35" i="13"/>
  <c r="K35" i="13"/>
  <c r="K36" i="13"/>
  <c r="K37" i="13"/>
  <c r="K38" i="13"/>
  <c r="K39" i="13"/>
  <c r="K40" i="13"/>
  <c r="K41" i="13"/>
  <c r="L41" i="13" s="1"/>
  <c r="K42" i="13"/>
  <c r="L42" i="13" s="1"/>
  <c r="K43" i="13"/>
  <c r="K44" i="13"/>
  <c r="L44" i="13" s="1"/>
  <c r="K45" i="13"/>
  <c r="K46" i="13"/>
  <c r="I36" i="13"/>
  <c r="I37" i="13"/>
  <c r="I38" i="13"/>
  <c r="I39" i="13"/>
  <c r="I40" i="13"/>
  <c r="I41" i="13"/>
  <c r="I42" i="13"/>
  <c r="I43" i="13"/>
  <c r="I44" i="13"/>
  <c r="J44" i="13" s="1"/>
  <c r="I45" i="13"/>
  <c r="J45" i="13" s="1"/>
  <c r="I46" i="13"/>
  <c r="I35" i="13"/>
  <c r="G37" i="13"/>
  <c r="G38" i="13"/>
  <c r="G39" i="13"/>
  <c r="G40" i="13"/>
  <c r="G41" i="13"/>
  <c r="G42" i="13"/>
  <c r="G43" i="13"/>
  <c r="G44" i="13"/>
  <c r="H44" i="13" s="1"/>
  <c r="G45" i="13"/>
  <c r="G46" i="13"/>
  <c r="G35" i="13"/>
  <c r="K20" i="13"/>
  <c r="K21" i="13"/>
  <c r="K22" i="13"/>
  <c r="K23" i="13"/>
  <c r="K24" i="13"/>
  <c r="K25" i="13"/>
  <c r="K26" i="13"/>
  <c r="K27" i="13"/>
  <c r="K28" i="13"/>
  <c r="K29" i="13"/>
  <c r="K30" i="13"/>
  <c r="L30" i="13" s="1"/>
  <c r="K19" i="13"/>
  <c r="I20" i="13"/>
  <c r="I21" i="13"/>
  <c r="I22" i="13"/>
  <c r="I23" i="13"/>
  <c r="I24" i="13"/>
  <c r="I25" i="13"/>
  <c r="I26" i="13"/>
  <c r="I27" i="13"/>
  <c r="I28" i="13"/>
  <c r="I29" i="13"/>
  <c r="I30" i="13"/>
  <c r="I19" i="13"/>
  <c r="G20" i="13"/>
  <c r="G21" i="13"/>
  <c r="G22" i="13"/>
  <c r="G23" i="13"/>
  <c r="G24" i="13"/>
  <c r="G25" i="13"/>
  <c r="G26" i="13"/>
  <c r="G27" i="13"/>
  <c r="G28" i="13"/>
  <c r="G29" i="13"/>
  <c r="G30" i="13"/>
  <c r="G19" i="13"/>
  <c r="F38" i="13"/>
  <c r="F39" i="13"/>
  <c r="F40" i="13"/>
  <c r="F41" i="13"/>
  <c r="F42" i="13"/>
  <c r="F43" i="13"/>
  <c r="F44" i="13"/>
  <c r="F45" i="13"/>
  <c r="F46" i="13"/>
  <c r="B38" i="13"/>
  <c r="B39" i="13"/>
  <c r="B40" i="13"/>
  <c r="B41" i="13"/>
  <c r="B42" i="13"/>
  <c r="B43" i="13"/>
  <c r="B44" i="13"/>
  <c r="B45" i="13"/>
  <c r="B46" i="13"/>
  <c r="A38" i="13"/>
  <c r="A39" i="13"/>
  <c r="A40" i="13"/>
  <c r="A41" i="13"/>
  <c r="A42" i="13"/>
  <c r="A43" i="13"/>
  <c r="A44" i="13"/>
  <c r="A45" i="13"/>
  <c r="A46" i="13"/>
  <c r="O20" i="13"/>
  <c r="O21" i="13"/>
  <c r="O22" i="13"/>
  <c r="O23" i="13"/>
  <c r="O24" i="13"/>
  <c r="O25" i="13"/>
  <c r="P25" i="13" s="1"/>
  <c r="O26" i="13"/>
  <c r="P26" i="13" s="1"/>
  <c r="O27" i="13"/>
  <c r="P27" i="13" s="1"/>
  <c r="O28" i="13"/>
  <c r="O29" i="13"/>
  <c r="O30" i="13"/>
  <c r="O19" i="13"/>
  <c r="M20" i="13"/>
  <c r="M21" i="13"/>
  <c r="M22" i="13"/>
  <c r="M23" i="13"/>
  <c r="M24" i="13"/>
  <c r="M25" i="13"/>
  <c r="M26" i="13"/>
  <c r="M27" i="13"/>
  <c r="M28" i="13"/>
  <c r="M29" i="13"/>
  <c r="M30" i="13"/>
  <c r="M19" i="13"/>
  <c r="L29" i="13"/>
  <c r="F22" i="13"/>
  <c r="F23" i="13"/>
  <c r="F24" i="13"/>
  <c r="F25" i="13"/>
  <c r="F26" i="13"/>
  <c r="F27" i="13"/>
  <c r="F28" i="13"/>
  <c r="F29" i="13"/>
  <c r="F30" i="13"/>
  <c r="B22" i="13"/>
  <c r="B23" i="13"/>
  <c r="B24" i="13"/>
  <c r="B25" i="13"/>
  <c r="B26" i="13"/>
  <c r="B27" i="13"/>
  <c r="B28" i="13"/>
  <c r="B29" i="13"/>
  <c r="B30" i="13"/>
  <c r="A22" i="13"/>
  <c r="A23" i="13"/>
  <c r="A24" i="13"/>
  <c r="A25" i="13"/>
  <c r="A26" i="13"/>
  <c r="A27" i="13"/>
  <c r="A28" i="13"/>
  <c r="A29" i="13"/>
  <c r="A30" i="13"/>
  <c r="F67" i="23"/>
  <c r="G67" i="23"/>
  <c r="H45" i="23"/>
  <c r="H46" i="23"/>
  <c r="H47" i="23"/>
  <c r="H48" i="23"/>
  <c r="H49" i="23"/>
  <c r="H50" i="23"/>
  <c r="H51" i="23"/>
  <c r="H52" i="23"/>
  <c r="H53" i="23"/>
  <c r="H54" i="23"/>
  <c r="H55" i="23"/>
  <c r="H56" i="23"/>
  <c r="H57" i="23"/>
  <c r="H58" i="23"/>
  <c r="H59" i="23"/>
  <c r="H60" i="23"/>
  <c r="H61" i="23"/>
  <c r="H62" i="23"/>
  <c r="H63" i="23"/>
  <c r="H64" i="23"/>
  <c r="H65" i="23"/>
  <c r="H66" i="23"/>
  <c r="H44" i="23"/>
  <c r="F43" i="23"/>
  <c r="G43" i="23"/>
  <c r="H31" i="23"/>
  <c r="H32" i="23"/>
  <c r="H33" i="23"/>
  <c r="H34" i="23"/>
  <c r="H35" i="23"/>
  <c r="H36" i="23"/>
  <c r="H37" i="23"/>
  <c r="H38" i="23"/>
  <c r="H39" i="23"/>
  <c r="H40" i="23"/>
  <c r="H41" i="23"/>
  <c r="H42" i="23"/>
  <c r="H30" i="23"/>
  <c r="H28" i="23"/>
  <c r="F29" i="23"/>
  <c r="G29" i="23"/>
  <c r="H25" i="23"/>
  <c r="H26" i="23"/>
  <c r="H27" i="23"/>
  <c r="H24" i="23"/>
  <c r="F23" i="23"/>
  <c r="G23" i="23"/>
  <c r="H19" i="23"/>
  <c r="H20" i="23"/>
  <c r="H21" i="23"/>
  <c r="H22" i="23"/>
  <c r="H17" i="23"/>
  <c r="E13" i="23"/>
  <c r="F13" i="23"/>
  <c r="G13" i="23"/>
  <c r="F29" i="22"/>
  <c r="G29" i="22"/>
  <c r="F43" i="22"/>
  <c r="G43" i="22"/>
  <c r="F67" i="22"/>
  <c r="G67" i="22"/>
  <c r="H45" i="22"/>
  <c r="H46" i="22"/>
  <c r="H47" i="22"/>
  <c r="H48" i="22"/>
  <c r="H49" i="22"/>
  <c r="H50" i="22"/>
  <c r="H51" i="22"/>
  <c r="H52" i="22"/>
  <c r="H53" i="22"/>
  <c r="H54" i="22"/>
  <c r="H55" i="22"/>
  <c r="H56" i="22"/>
  <c r="H57" i="22"/>
  <c r="H58" i="22"/>
  <c r="H59" i="22"/>
  <c r="H60" i="22"/>
  <c r="H61" i="22"/>
  <c r="H62" i="22"/>
  <c r="H63" i="22"/>
  <c r="H64" i="22"/>
  <c r="H65" i="22"/>
  <c r="H66" i="22"/>
  <c r="H44" i="22"/>
  <c r="H42" i="22"/>
  <c r="H31" i="22"/>
  <c r="H32" i="22"/>
  <c r="H33" i="22"/>
  <c r="H34" i="22"/>
  <c r="H35" i="22"/>
  <c r="H36" i="22"/>
  <c r="H37" i="22"/>
  <c r="H38" i="22"/>
  <c r="H39" i="22"/>
  <c r="H40" i="22"/>
  <c r="H41" i="22"/>
  <c r="H30" i="22"/>
  <c r="H27" i="22"/>
  <c r="H25" i="22"/>
  <c r="H26" i="22"/>
  <c r="H28" i="22"/>
  <c r="H24" i="22"/>
  <c r="F23" i="22"/>
  <c r="G23" i="22"/>
  <c r="H19" i="22"/>
  <c r="H20" i="22"/>
  <c r="H21" i="22"/>
  <c r="H22" i="22"/>
  <c r="H17" i="22"/>
  <c r="H27" i="18"/>
  <c r="H25" i="18"/>
  <c r="H26" i="18"/>
  <c r="H28" i="18"/>
  <c r="H24" i="18"/>
  <c r="G29" i="18"/>
  <c r="F23" i="18"/>
  <c r="G23" i="18"/>
  <c r="H19" i="18"/>
  <c r="H20" i="18"/>
  <c r="H21" i="18"/>
  <c r="H22" i="18"/>
  <c r="H17" i="18"/>
  <c r="E13" i="11"/>
  <c r="F13" i="11"/>
  <c r="G13" i="11"/>
  <c r="E13" i="17"/>
  <c r="F13" i="17"/>
  <c r="G13" i="17"/>
  <c r="E13" i="18"/>
  <c r="F13" i="18"/>
  <c r="G13" i="18"/>
  <c r="E13" i="22"/>
  <c r="F13" i="22"/>
  <c r="G13" i="22"/>
  <c r="D13" i="22"/>
  <c r="F67" i="18"/>
  <c r="G67" i="18"/>
  <c r="H45" i="18"/>
  <c r="H46" i="18"/>
  <c r="H47" i="18"/>
  <c r="H48" i="18"/>
  <c r="H49" i="18"/>
  <c r="H50" i="18"/>
  <c r="H51" i="18"/>
  <c r="H52" i="18"/>
  <c r="H53" i="18"/>
  <c r="H54" i="18"/>
  <c r="H55" i="18"/>
  <c r="H56" i="18"/>
  <c r="H57" i="18"/>
  <c r="H58" i="18"/>
  <c r="H59" i="18"/>
  <c r="H60" i="18"/>
  <c r="H61" i="18"/>
  <c r="H62" i="18"/>
  <c r="H63" i="18"/>
  <c r="H64" i="18"/>
  <c r="H65" i="18"/>
  <c r="H66" i="18"/>
  <c r="H44" i="18"/>
  <c r="E43" i="18"/>
  <c r="F43" i="18"/>
  <c r="G43" i="18"/>
  <c r="H31" i="18"/>
  <c r="H32" i="18"/>
  <c r="H33" i="18"/>
  <c r="H34" i="18"/>
  <c r="H35" i="18"/>
  <c r="H36" i="18"/>
  <c r="H37" i="18"/>
  <c r="H38" i="18"/>
  <c r="H39" i="18"/>
  <c r="H40" i="18"/>
  <c r="H41" i="18"/>
  <c r="H42" i="18"/>
  <c r="H30" i="18"/>
  <c r="E29" i="18"/>
  <c r="F29" i="18"/>
  <c r="E67" i="17"/>
  <c r="F67" i="17"/>
  <c r="G67" i="17"/>
  <c r="H62" i="17"/>
  <c r="H45" i="17"/>
  <c r="H46" i="17"/>
  <c r="H47" i="17"/>
  <c r="H48" i="17"/>
  <c r="H49" i="17"/>
  <c r="H50" i="17"/>
  <c r="H51" i="17"/>
  <c r="H52" i="17"/>
  <c r="H53" i="17"/>
  <c r="H54" i="17"/>
  <c r="H55" i="17"/>
  <c r="H56" i="17"/>
  <c r="H57" i="17"/>
  <c r="H58" i="17"/>
  <c r="H59" i="17"/>
  <c r="H60" i="17"/>
  <c r="H61" i="17"/>
  <c r="H63" i="17"/>
  <c r="H64" i="17"/>
  <c r="H65" i="17"/>
  <c r="H66" i="17"/>
  <c r="H44" i="17"/>
  <c r="E43" i="17"/>
  <c r="F43" i="17"/>
  <c r="G43" i="17"/>
  <c r="H31" i="17"/>
  <c r="H32" i="17"/>
  <c r="H33" i="17"/>
  <c r="H34" i="17"/>
  <c r="H35" i="17"/>
  <c r="H36" i="17"/>
  <c r="H37" i="17"/>
  <c r="H38" i="17"/>
  <c r="H39" i="17"/>
  <c r="H40" i="17"/>
  <c r="H41" i="17"/>
  <c r="H42" i="17"/>
  <c r="H30" i="17"/>
  <c r="H28" i="17"/>
  <c r="E29" i="17"/>
  <c r="F29" i="17"/>
  <c r="G29" i="17"/>
  <c r="H25" i="17"/>
  <c r="H26" i="17"/>
  <c r="H27" i="17"/>
  <c r="H24" i="17"/>
  <c r="E23" i="17"/>
  <c r="F23" i="17"/>
  <c r="G23" i="17"/>
  <c r="H19" i="17"/>
  <c r="H20" i="17"/>
  <c r="H21" i="17"/>
  <c r="H22" i="17"/>
  <c r="H17" i="17"/>
  <c r="H47" i="11"/>
  <c r="D68" i="11"/>
  <c r="E68" i="11"/>
  <c r="F68" i="11"/>
  <c r="G68" i="11"/>
  <c r="H46" i="11"/>
  <c r="H48" i="11"/>
  <c r="H49" i="11"/>
  <c r="H50" i="11"/>
  <c r="H51" i="11"/>
  <c r="H52" i="11"/>
  <c r="H53" i="11"/>
  <c r="H54" i="11"/>
  <c r="H55" i="11"/>
  <c r="H56" i="11"/>
  <c r="H57" i="11"/>
  <c r="H58" i="11"/>
  <c r="H59" i="11"/>
  <c r="H60" i="11"/>
  <c r="H61" i="11"/>
  <c r="H62" i="11"/>
  <c r="H63" i="11"/>
  <c r="H64" i="11"/>
  <c r="H65" i="11"/>
  <c r="H66" i="11"/>
  <c r="H67" i="11"/>
  <c r="H45" i="11"/>
  <c r="H41" i="11"/>
  <c r="H31" i="11"/>
  <c r="H32" i="11"/>
  <c r="H33" i="11"/>
  <c r="H34" i="11"/>
  <c r="H35" i="11"/>
  <c r="H36" i="11"/>
  <c r="H37" i="11"/>
  <c r="H38" i="11"/>
  <c r="H39" i="11"/>
  <c r="H40" i="11"/>
  <c r="H42" i="11"/>
  <c r="H43" i="11"/>
  <c r="H30" i="11"/>
  <c r="D44" i="11"/>
  <c r="E44" i="11"/>
  <c r="F44" i="11"/>
  <c r="G44" i="11"/>
  <c r="C44" i="11"/>
  <c r="H25" i="11"/>
  <c r="H26" i="11"/>
  <c r="H27" i="11"/>
  <c r="H28" i="11"/>
  <c r="H24" i="11"/>
  <c r="F29" i="11"/>
  <c r="G29" i="11"/>
  <c r="H19" i="11"/>
  <c r="H20" i="11"/>
  <c r="H21" i="11"/>
  <c r="H22" i="11"/>
  <c r="H17" i="11"/>
  <c r="F23" i="11"/>
  <c r="G23" i="11"/>
  <c r="L68" i="14"/>
  <c r="L66" i="14"/>
  <c r="L67" i="14"/>
  <c r="L69" i="14"/>
  <c r="K71" i="14"/>
  <c r="L47" i="14"/>
  <c r="L48" i="14"/>
  <c r="L49" i="14"/>
  <c r="L50" i="14"/>
  <c r="K52" i="14"/>
  <c r="D5" i="13"/>
  <c r="D6" i="13"/>
  <c r="D4" i="13"/>
  <c r="B52" i="13"/>
  <c r="B53" i="13"/>
  <c r="B51" i="13"/>
  <c r="B36" i="13"/>
  <c r="B37" i="13"/>
  <c r="B35" i="13"/>
  <c r="B20" i="13"/>
  <c r="B21" i="13"/>
  <c r="B19" i="13"/>
  <c r="R8" i="13" l="1"/>
  <c r="H55" i="13"/>
  <c r="H19" i="13"/>
  <c r="R7" i="13"/>
  <c r="Q61" i="13"/>
  <c r="L62" i="13"/>
  <c r="L61" i="13"/>
  <c r="J60" i="13"/>
  <c r="R59" i="13"/>
  <c r="J57" i="13"/>
  <c r="Q56" i="13"/>
  <c r="L28" i="13"/>
  <c r="H61" i="13"/>
  <c r="Q53" i="13"/>
  <c r="Q59" i="13"/>
  <c r="Q55" i="13"/>
  <c r="P46" i="13"/>
  <c r="J61" i="13"/>
  <c r="Q42" i="13"/>
  <c r="P45" i="13"/>
  <c r="P62" i="13"/>
  <c r="Q45" i="13"/>
  <c r="N29" i="13"/>
  <c r="N43" i="13"/>
  <c r="H23" i="13"/>
  <c r="N42" i="13"/>
  <c r="P43" i="13"/>
  <c r="P61" i="13"/>
  <c r="P22" i="13"/>
  <c r="Q51" i="13"/>
  <c r="L39" i="13"/>
  <c r="P23" i="13"/>
  <c r="L38" i="13"/>
  <c r="H22" i="13"/>
  <c r="L22" i="13"/>
  <c r="J55" i="13"/>
  <c r="N54" i="13"/>
  <c r="N23" i="13"/>
  <c r="Q28" i="13"/>
  <c r="Q38" i="13"/>
  <c r="N39" i="13"/>
  <c r="J41" i="13"/>
  <c r="P41" i="13"/>
  <c r="N38" i="13"/>
  <c r="P40" i="13"/>
  <c r="L27" i="13"/>
  <c r="Q41" i="13"/>
  <c r="P39" i="13"/>
  <c r="H30" i="13"/>
  <c r="Q29" i="13"/>
  <c r="L25" i="13"/>
  <c r="H29" i="13"/>
  <c r="N22" i="13"/>
  <c r="Q27" i="13"/>
  <c r="L23" i="13"/>
  <c r="L46" i="13"/>
  <c r="L58" i="13"/>
  <c r="Q52" i="13"/>
  <c r="Q39" i="13"/>
  <c r="Q26" i="13"/>
  <c r="L45" i="13"/>
  <c r="L26" i="13"/>
  <c r="J38" i="13"/>
  <c r="Q37" i="13"/>
  <c r="Q25" i="13"/>
  <c r="L55" i="13"/>
  <c r="N61" i="13"/>
  <c r="J46" i="13"/>
  <c r="L43" i="13"/>
  <c r="N55" i="13"/>
  <c r="N56" i="13"/>
  <c r="Q62" i="13"/>
  <c r="P56" i="13"/>
  <c r="P55" i="13"/>
  <c r="P54" i="13"/>
  <c r="Q58" i="13"/>
  <c r="P59" i="13"/>
  <c r="H54" i="13"/>
  <c r="Q57" i="13"/>
  <c r="P58" i="13"/>
  <c r="P30" i="13"/>
  <c r="L40" i="13"/>
  <c r="J42" i="13"/>
  <c r="P42" i="13"/>
  <c r="F71" i="23"/>
  <c r="D7" i="25" s="1"/>
  <c r="G71" i="23"/>
  <c r="E7" i="25" s="1"/>
  <c r="F72" i="11"/>
  <c r="D3" i="25" s="1"/>
  <c r="Q30" i="13"/>
  <c r="N57" i="13"/>
  <c r="Q60" i="13"/>
  <c r="H60" i="13"/>
  <c r="J54" i="13"/>
  <c r="P24" i="13"/>
  <c r="H58" i="13"/>
  <c r="J23" i="13"/>
  <c r="H43" i="13"/>
  <c r="H57" i="13"/>
  <c r="L60" i="13"/>
  <c r="J22" i="13"/>
  <c r="J30" i="13"/>
  <c r="H42" i="13"/>
  <c r="H56" i="13"/>
  <c r="L59" i="13"/>
  <c r="J39" i="13"/>
  <c r="P38" i="13"/>
  <c r="Q23" i="13"/>
  <c r="Q54" i="13"/>
  <c r="Q22" i="13"/>
  <c r="L57" i="13"/>
  <c r="Q46" i="13"/>
  <c r="H41" i="13"/>
  <c r="Q36" i="13"/>
  <c r="Q44" i="13"/>
  <c r="Q43" i="13"/>
  <c r="J59" i="13"/>
  <c r="H39" i="13"/>
  <c r="H38" i="13"/>
  <c r="H62" i="13"/>
  <c r="R62" i="13" s="1"/>
  <c r="N58" i="13"/>
  <c r="P29" i="13"/>
  <c r="Q35" i="13"/>
  <c r="N59" i="13"/>
  <c r="N30" i="13"/>
  <c r="Q24" i="13"/>
  <c r="N25" i="13"/>
  <c r="H45" i="13"/>
  <c r="J43" i="13"/>
  <c r="P28" i="13"/>
  <c r="H46" i="13"/>
  <c r="H23" i="17"/>
  <c r="F71" i="17"/>
  <c r="D4" i="25" s="1"/>
  <c r="H43" i="23"/>
  <c r="H29" i="17"/>
  <c r="H23" i="23"/>
  <c r="H29" i="22"/>
  <c r="H67" i="17"/>
  <c r="G71" i="17"/>
  <c r="E4" i="25" s="1"/>
  <c r="H67" i="23"/>
  <c r="H43" i="22"/>
  <c r="H67" i="22"/>
  <c r="H68" i="11"/>
  <c r="H23" i="11"/>
  <c r="G72" i="11"/>
  <c r="E3" i="25" s="1"/>
  <c r="H43" i="17"/>
  <c r="H43" i="18"/>
  <c r="H23" i="18"/>
  <c r="H23" i="22"/>
  <c r="H44" i="11"/>
  <c r="F74" i="23"/>
  <c r="G74" i="23"/>
  <c r="G71" i="18"/>
  <c r="F71" i="22"/>
  <c r="F71" i="18"/>
  <c r="H29" i="23"/>
  <c r="H29" i="11"/>
  <c r="L52" i="14"/>
  <c r="L24" i="13"/>
  <c r="N40" i="13"/>
  <c r="J56" i="13"/>
  <c r="J40" i="13"/>
  <c r="H40" i="13"/>
  <c r="H24" i="13"/>
  <c r="Q40" i="13"/>
  <c r="Q21" i="13"/>
  <c r="Q20" i="13"/>
  <c r="Q19" i="13"/>
  <c r="J29" i="13"/>
  <c r="H26" i="13"/>
  <c r="H27" i="13"/>
  <c r="J26" i="13"/>
  <c r="N28" i="13"/>
  <c r="H25" i="13"/>
  <c r="J28" i="13"/>
  <c r="J27" i="13"/>
  <c r="J25" i="13"/>
  <c r="N27" i="13"/>
  <c r="J24" i="13"/>
  <c r="N26" i="13"/>
  <c r="H28" i="13"/>
  <c r="N24" i="13"/>
  <c r="G71" i="22"/>
  <c r="H29" i="18"/>
  <c r="L71" i="14"/>
  <c r="C67" i="23"/>
  <c r="D43" i="23"/>
  <c r="E43" i="23"/>
  <c r="C43" i="23"/>
  <c r="D43" i="22"/>
  <c r="C67" i="22"/>
  <c r="E43" i="22"/>
  <c r="C43" i="22"/>
  <c r="C67" i="18"/>
  <c r="C43" i="18"/>
  <c r="C43" i="17"/>
  <c r="D67" i="17"/>
  <c r="C67" i="17"/>
  <c r="D43" i="18"/>
  <c r="D43" i="17"/>
  <c r="D67" i="23"/>
  <c r="D67" i="22"/>
  <c r="D67" i="18"/>
  <c r="R23" i="13" l="1"/>
  <c r="R39" i="13"/>
  <c r="R38" i="13"/>
  <c r="R22" i="13"/>
  <c r="R58" i="13"/>
  <c r="R55" i="13"/>
  <c r="R60" i="13"/>
  <c r="R54" i="13"/>
  <c r="R56" i="13"/>
  <c r="R57" i="13"/>
  <c r="R61" i="13"/>
  <c r="F74" i="17"/>
  <c r="H71" i="23"/>
  <c r="F75" i="11"/>
  <c r="F74" i="18"/>
  <c r="D5" i="25"/>
  <c r="G74" i="17"/>
  <c r="G74" i="22"/>
  <c r="E6" i="25"/>
  <c r="E8" i="25" s="1"/>
  <c r="F74" i="22"/>
  <c r="D6" i="25"/>
  <c r="G74" i="18"/>
  <c r="E5" i="25"/>
  <c r="G75" i="11"/>
  <c r="E29" i="23"/>
  <c r="D29" i="23"/>
  <c r="E23" i="23"/>
  <c r="D23" i="23"/>
  <c r="D13" i="23"/>
  <c r="H13" i="23" s="1"/>
  <c r="L4" i="23"/>
  <c r="E29" i="22"/>
  <c r="D29" i="22"/>
  <c r="E23" i="22"/>
  <c r="D23" i="22"/>
  <c r="H13" i="22"/>
  <c r="L4" i="22"/>
  <c r="D29" i="18"/>
  <c r="D23" i="18"/>
  <c r="E23" i="18"/>
  <c r="D29" i="17"/>
  <c r="D23" i="17"/>
  <c r="D29" i="11"/>
  <c r="E29" i="11"/>
  <c r="D23" i="11"/>
  <c r="E23" i="11"/>
  <c r="D85" i="14"/>
  <c r="D86" i="14"/>
  <c r="D87" i="14"/>
  <c r="D88" i="14"/>
  <c r="D84" i="14"/>
  <c r="D66" i="14"/>
  <c r="D67" i="14"/>
  <c r="D68" i="14"/>
  <c r="D69" i="14"/>
  <c r="D65" i="14"/>
  <c r="G90" i="14"/>
  <c r="H87" i="14" s="1"/>
  <c r="C90" i="14"/>
  <c r="G71" i="14"/>
  <c r="H66" i="14" s="1"/>
  <c r="C71" i="14"/>
  <c r="D47" i="14"/>
  <c r="D48" i="14"/>
  <c r="D49" i="14"/>
  <c r="D50" i="14"/>
  <c r="G52" i="14"/>
  <c r="H47" i="14" s="1"/>
  <c r="C52" i="14"/>
  <c r="A52" i="13"/>
  <c r="A53" i="13"/>
  <c r="A51" i="13"/>
  <c r="A36" i="13"/>
  <c r="A37" i="13"/>
  <c r="A35" i="13"/>
  <c r="A20" i="13"/>
  <c r="A21" i="13"/>
  <c r="A19" i="13"/>
  <c r="B18" i="12"/>
  <c r="C8" i="12"/>
  <c r="B8" i="12"/>
  <c r="P6" i="13"/>
  <c r="C18" i="23" s="1"/>
  <c r="P5" i="13"/>
  <c r="P4" i="13"/>
  <c r="N6" i="13"/>
  <c r="C18" i="22" s="1"/>
  <c r="N5" i="13"/>
  <c r="N4" i="13"/>
  <c r="L4" i="13"/>
  <c r="L28" i="14"/>
  <c r="L29" i="14"/>
  <c r="L30" i="14"/>
  <c r="L31" i="14"/>
  <c r="D30" i="14"/>
  <c r="D31" i="14"/>
  <c r="D29" i="14"/>
  <c r="D28" i="14"/>
  <c r="D27" i="14"/>
  <c r="K33" i="14"/>
  <c r="G33" i="14"/>
  <c r="H28" i="14" s="1"/>
  <c r="C33" i="14"/>
  <c r="L4" i="11"/>
  <c r="L4" i="18"/>
  <c r="L4" i="17"/>
  <c r="G3" i="12"/>
  <c r="B29" i="12"/>
  <c r="H74" i="23" l="1"/>
  <c r="C17" i="22"/>
  <c r="C24" i="22" s="1"/>
  <c r="N16" i="13"/>
  <c r="C17" i="23"/>
  <c r="C24" i="23" s="1"/>
  <c r="P16" i="13"/>
  <c r="D8" i="25"/>
  <c r="H65" i="14"/>
  <c r="H69" i="14"/>
  <c r="H68" i="14"/>
  <c r="D90" i="14"/>
  <c r="D71" i="18"/>
  <c r="B5" i="25" s="1"/>
  <c r="D71" i="17"/>
  <c r="B4" i="25" s="1"/>
  <c r="D72" i="11"/>
  <c r="B3" i="25" s="1"/>
  <c r="D71" i="23"/>
  <c r="D71" i="22"/>
  <c r="E67" i="23"/>
  <c r="E71" i="23" s="1"/>
  <c r="C7" i="25" s="1"/>
  <c r="E67" i="22"/>
  <c r="E71" i="22" s="1"/>
  <c r="C6" i="25" s="1"/>
  <c r="H84" i="14"/>
  <c r="H85" i="14"/>
  <c r="H86" i="14"/>
  <c r="H88" i="14"/>
  <c r="H67" i="14"/>
  <c r="D71" i="14"/>
  <c r="H50" i="14"/>
  <c r="H49" i="14"/>
  <c r="H48" i="14"/>
  <c r="H27" i="14"/>
  <c r="D52" i="14"/>
  <c r="H31" i="14"/>
  <c r="H30" i="14"/>
  <c r="H29" i="14"/>
  <c r="L33" i="14"/>
  <c r="D33" i="14"/>
  <c r="D13" i="17"/>
  <c r="D74" i="22" l="1"/>
  <c r="B6" i="25"/>
  <c r="F6" i="25" s="1"/>
  <c r="D74" i="23"/>
  <c r="B7" i="25"/>
  <c r="F7" i="25" s="1"/>
  <c r="H71" i="14"/>
  <c r="H52" i="14"/>
  <c r="E74" i="23"/>
  <c r="H71" i="22"/>
  <c r="H74" i="22" s="1"/>
  <c r="E74" i="22"/>
  <c r="H90" i="14"/>
  <c r="H33" i="14"/>
  <c r="F21" i="13"/>
  <c r="C22" i="12"/>
  <c r="C28" i="12"/>
  <c r="B28" i="12"/>
  <c r="B33" i="12"/>
  <c r="C32" i="12"/>
  <c r="B32" i="12"/>
  <c r="B30" i="12"/>
  <c r="C29" i="12"/>
  <c r="D13" i="18"/>
  <c r="B21" i="12"/>
  <c r="B20" i="12"/>
  <c r="B8" i="25" l="1"/>
  <c r="B31" i="12"/>
  <c r="B36" i="12" s="1"/>
  <c r="H13" i="18"/>
  <c r="D74" i="18"/>
  <c r="J21" i="13"/>
  <c r="N21" i="13"/>
  <c r="P21" i="13"/>
  <c r="D74" i="17"/>
  <c r="C11" i="12"/>
  <c r="B22" i="12"/>
  <c r="H13" i="17"/>
  <c r="C18" i="12"/>
  <c r="C19" i="12"/>
  <c r="B19" i="12"/>
  <c r="D33" i="12" l="1"/>
  <c r="D30" i="12"/>
  <c r="D32" i="12"/>
  <c r="B11" i="12" l="1"/>
  <c r="D8" i="12"/>
  <c r="D13" i="11"/>
  <c r="H13" i="11" l="1"/>
  <c r="B13" i="12" l="1"/>
  <c r="F52" i="13" l="1"/>
  <c r="F53" i="13"/>
  <c r="F51" i="13"/>
  <c r="F37" i="13"/>
  <c r="F36" i="13"/>
  <c r="F35" i="13"/>
  <c r="L5" i="13"/>
  <c r="L6" i="13"/>
  <c r="C18" i="18" s="1"/>
  <c r="J5" i="13"/>
  <c r="H6" i="13"/>
  <c r="J4" i="13"/>
  <c r="L21" i="13"/>
  <c r="F20" i="13"/>
  <c r="R4" i="13" l="1"/>
  <c r="C18" i="11"/>
  <c r="R6" i="13"/>
  <c r="H16" i="13"/>
  <c r="R5" i="13"/>
  <c r="C17" i="17"/>
  <c r="J16" i="13"/>
  <c r="C17" i="18"/>
  <c r="C24" i="18" s="1"/>
  <c r="L16" i="13"/>
  <c r="C17" i="11"/>
  <c r="C24" i="11" s="1"/>
  <c r="F64" i="13"/>
  <c r="F48" i="13"/>
  <c r="F32" i="13"/>
  <c r="L51" i="13"/>
  <c r="P51" i="13"/>
  <c r="N51" i="13"/>
  <c r="P53" i="13"/>
  <c r="N53" i="13"/>
  <c r="N19" i="13"/>
  <c r="P19" i="13"/>
  <c r="L35" i="13"/>
  <c r="N35" i="13"/>
  <c r="P35" i="13"/>
  <c r="N37" i="13"/>
  <c r="P37" i="13"/>
  <c r="P36" i="13"/>
  <c r="N36" i="13"/>
  <c r="J52" i="13"/>
  <c r="P52" i="13"/>
  <c r="N52" i="13"/>
  <c r="L20" i="13"/>
  <c r="P20" i="13"/>
  <c r="N20" i="13"/>
  <c r="L53" i="13"/>
  <c r="H37" i="13"/>
  <c r="L52" i="13"/>
  <c r="H51" i="13"/>
  <c r="H53" i="13"/>
  <c r="H52" i="13"/>
  <c r="J53" i="13"/>
  <c r="J51" i="13"/>
  <c r="J37" i="13"/>
  <c r="L37" i="13"/>
  <c r="H35" i="13"/>
  <c r="J35" i="13"/>
  <c r="H36" i="13"/>
  <c r="J36" i="13"/>
  <c r="L36" i="13"/>
  <c r="H21" i="13"/>
  <c r="R21" i="13" s="1"/>
  <c r="J19" i="13"/>
  <c r="J20" i="13"/>
  <c r="L19" i="13"/>
  <c r="H20" i="13"/>
  <c r="C13" i="12"/>
  <c r="D22" i="12"/>
  <c r="D11" i="12"/>
  <c r="D13" i="12" s="1"/>
  <c r="R19" i="13" l="1"/>
  <c r="C23" i="17"/>
  <c r="C24" i="17"/>
  <c r="R35" i="13"/>
  <c r="R20" i="13"/>
  <c r="R16" i="13"/>
  <c r="R37" i="13"/>
  <c r="R36" i="13"/>
  <c r="R52" i="13"/>
  <c r="R53" i="13"/>
  <c r="R51" i="13"/>
  <c r="L64" i="13"/>
  <c r="C27" i="18" s="1"/>
  <c r="J64" i="13"/>
  <c r="C27" i="17" s="1"/>
  <c r="P32" i="13"/>
  <c r="C25" i="23" s="1"/>
  <c r="L32" i="13"/>
  <c r="C25" i="18" s="1"/>
  <c r="J48" i="13"/>
  <c r="C26" i="17" s="1"/>
  <c r="N32" i="13"/>
  <c r="C25" i="22" s="1"/>
  <c r="H48" i="13"/>
  <c r="C26" i="11" s="1"/>
  <c r="L48" i="13"/>
  <c r="C26" i="18" s="1"/>
  <c r="J32" i="13"/>
  <c r="C25" i="17" s="1"/>
  <c r="N64" i="13"/>
  <c r="C27" i="22" s="1"/>
  <c r="P48" i="13"/>
  <c r="C26" i="23" s="1"/>
  <c r="N48" i="13"/>
  <c r="C26" i="22" s="1"/>
  <c r="H32" i="13"/>
  <c r="H64" i="13"/>
  <c r="C27" i="11" s="1"/>
  <c r="P64" i="13"/>
  <c r="C27" i="23" s="1"/>
  <c r="C23" i="23"/>
  <c r="C23" i="22"/>
  <c r="C30" i="12"/>
  <c r="E72" i="11"/>
  <c r="C3" i="25" s="1"/>
  <c r="C20" i="12"/>
  <c r="D20" i="12" s="1"/>
  <c r="C23" i="18"/>
  <c r="C23" i="11"/>
  <c r="E67" i="18"/>
  <c r="D28" i="12"/>
  <c r="D75" i="11"/>
  <c r="D19" i="12"/>
  <c r="C25" i="11" l="1"/>
  <c r="C29" i="11" s="1"/>
  <c r="C72" i="11" s="1"/>
  <c r="F3" i="25"/>
  <c r="R32" i="13"/>
  <c r="R64" i="13"/>
  <c r="R48" i="13"/>
  <c r="H71" i="17"/>
  <c r="H74" i="17" s="1"/>
  <c r="E71" i="17"/>
  <c r="H72" i="11"/>
  <c r="E71" i="18"/>
  <c r="C5" i="25" s="1"/>
  <c r="F5" i="25" s="1"/>
  <c r="C29" i="17"/>
  <c r="C71" i="17" s="1"/>
  <c r="C21" i="12"/>
  <c r="E75" i="11"/>
  <c r="H67" i="18"/>
  <c r="H71" i="18" s="1"/>
  <c r="H74" i="18" s="1"/>
  <c r="C31" i="12"/>
  <c r="D29" i="12"/>
  <c r="E74" i="17" l="1"/>
  <c r="C4" i="25"/>
  <c r="C29" i="22"/>
  <c r="C71" i="22" s="1"/>
  <c r="C29" i="23"/>
  <c r="C71" i="23" s="1"/>
  <c r="C29" i="18"/>
  <c r="C71" i="18" s="1"/>
  <c r="C33" i="12"/>
  <c r="H75" i="11"/>
  <c r="E74" i="18"/>
  <c r="D21" i="12"/>
  <c r="C25" i="12"/>
  <c r="F4" i="25" l="1"/>
  <c r="C8" i="25"/>
  <c r="F8" i="25" s="1"/>
  <c r="C36" i="12"/>
  <c r="C38" i="12" s="1"/>
  <c r="C40" i="12" s="1"/>
  <c r="D31" i="12"/>
  <c r="D36" i="12" s="1"/>
  <c r="B25" i="12"/>
  <c r="D18" i="12"/>
  <c r="G4" i="25" l="1"/>
  <c r="G7" i="25"/>
  <c r="G8" i="25"/>
  <c r="G6" i="25"/>
  <c r="G5" i="25"/>
  <c r="G3" i="25"/>
  <c r="B38" i="12"/>
  <c r="B44" i="12" s="1"/>
  <c r="C44" i="12"/>
  <c r="D25" i="12"/>
  <c r="B40" i="12" l="1"/>
  <c r="D38" i="12"/>
  <c r="E25" i="12" l="1"/>
  <c r="D44" i="12"/>
  <c r="D40" i="12"/>
  <c r="E29" i="12"/>
  <c r="E30" i="12"/>
  <c r="E31" i="12"/>
  <c r="E32" i="12"/>
  <c r="E33" i="12"/>
  <c r="E36" i="12"/>
  <c r="E28" i="12"/>
  <c r="E22" i="12"/>
  <c r="E21" i="12"/>
  <c r="E20" i="12"/>
  <c r="E19" i="12"/>
  <c r="E1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tc={94B033A0-0F1B-45F9-8E8A-1B1C6BC95477}</author>
    <author>tc={CBCFCEAF-5818-4727-8886-A8440E88CEA6}</author>
    <author>tc={AAE70E8D-03DB-4CB9-8281-126CDC636341}</author>
    <author>tc={8F76757A-F7B3-4B57-805D-0325614D0693}</author>
    <author>tc={12CCBAE9-DD56-4260-97A7-FE6A7013FB06}</author>
    <author>tc={D005CD7F-D087-4E57-A078-F8A59A5B42E6}</author>
    <author>tc={4E846BB0-4A33-446C-B25B-CDC511FDC3CC}</author>
    <author>tc={4DFC6343-2BBC-48D7-8CB5-FD66F70D707A}</author>
    <author>tc={F64D0894-EA35-421A-9C5D-FED1E9A8319D}</author>
    <author>tc={16D676C4-80A8-415A-8B00-CCEAC9DF1483}</author>
    <author>tc={E29E9F75-18E2-4C8C-A41C-32268AE5C666}</author>
    <author>tc={B79E9DDA-8E4C-4B3C-9AA4-54F732E0904A}</author>
    <author>tc={10C89006-415C-4FE7-9D27-3B7FA8190A31}</author>
    <author>tc={521D935A-1F23-4F21-A35A-913B0A51331B}</author>
  </authors>
  <commentList>
    <comment ref="A4" authorId="0" shapeId="0" xr:uid="{94B033A0-0F1B-45F9-8E8A-1B1C6BC95477}">
      <text>
        <t>[Threaded comment]
Your version of Excel allows you to read this threaded comment; however, any edits to it will get removed if the file is opened in a newer version of Excel. Learn more: https://go.microsoft.com/fwlink/?linkid=870924
Comment:
    List Staff Member full names</t>
      </text>
    </comment>
    <comment ref="B4" authorId="1" shapeId="0" xr:uid="{CBCFCEAF-5818-4727-8886-A8440E88CEA6}">
      <text>
        <t>[Threaded comment]
Your version of Excel allows you to read this threaded comment; however, any edits to it will get removed if the file is opened in a newer version of Excel. Learn more: https://go.microsoft.com/fwlink/?linkid=870924
Comment:
    List full job title (no acronyms, please)</t>
      </text>
    </comment>
    <comment ref="C4" authorId="2" shapeId="0" xr:uid="{AAE70E8D-03DB-4CB9-8281-126CDC636341}">
      <text>
        <t>[Threaded comment]
Your version of Excel allows you to read this threaded comment; however, any edits to it will get removed if the file is opened in a newer version of Excel. Learn more: https://go.microsoft.com/fwlink/?linkid=870924
Comment:
    Select if this position is hourly or salaried</t>
      </text>
    </comment>
    <comment ref="D4" authorId="3" shapeId="0" xr:uid="{8F76757A-F7B3-4B57-805D-0325614D0693}">
      <text>
        <t>[Threaded comment]
Your version of Excel allows you to read this threaded comment; however, any edits to it will get removed if the file is opened in a newer version of Excel. Learn more: https://go.microsoft.com/fwlink/?linkid=870924
Comment:
    This section will auto-fill</t>
      </text>
    </comment>
    <comment ref="E4" authorId="4" shapeId="0" xr:uid="{12CCBAE9-DD56-4260-97A7-FE6A7013FB06}">
      <text>
        <t>[Threaded comment]
Your version of Excel allows you to read this threaded comment; however, any edits to it will get removed if the file is opened in a newer version of Excel. Learn more: https://go.microsoft.com/fwlink/?linkid=870924
Comment:
    Leave blank</t>
      </text>
    </comment>
    <comment ref="A19" authorId="5" shapeId="0" xr:uid="{D005CD7F-D087-4E57-A078-F8A59A5B42E6}">
      <text>
        <t xml:space="preserve">[Threaded comment]
Your version of Excel allows you to read this threaded comment; however, any edits to it will get removed if the file is opened in a newer version of Excel. Learn more: https://go.microsoft.com/fwlink/?linkid=870924
Comment:
    These will fill in with the information from above
</t>
      </text>
    </comment>
    <comment ref="B19" authorId="6" shapeId="0" xr:uid="{4E846BB0-4A33-446C-B25B-CDC511FDC3CC}">
      <text>
        <t>[Threaded comment]
Your version of Excel allows you to read this threaded comment; however, any edits to it will get removed if the file is opened in a newer version of Excel. Learn more: https://go.microsoft.com/fwlink/?linkid=870924
Comment:
    These will fill in with the information from above</t>
      </text>
    </comment>
    <comment ref="E19" authorId="7" shapeId="0" xr:uid="{4DFC6343-2BBC-48D7-8CB5-FD66F70D707A}">
      <text>
        <t>[Threaded comment]
Your version of Excel allows you to read this threaded comment; however, any edits to it will get removed if the file is opened in a newer version of Excel. Learn more: https://go.microsoft.com/fwlink/?linkid=870924
Comment:
    Insert % of salary you would like to budget for this fringe category</t>
      </text>
    </comment>
    <comment ref="A35" authorId="8" shapeId="0" xr:uid="{F64D0894-EA35-421A-9C5D-FED1E9A8319D}">
      <text>
        <t>[Threaded comment]
Your version of Excel allows you to read this threaded comment; however, any edits to it will get removed if the file is opened in a newer version of Excel. Learn more: https://go.microsoft.com/fwlink/?linkid=870924
Comment:
    These will fill in with the information from above</t>
      </text>
    </comment>
    <comment ref="B35" authorId="9" shapeId="0" xr:uid="{16D676C4-80A8-415A-8B00-CCEAC9DF1483}">
      <text>
        <t>[Threaded comment]
Your version of Excel allows you to read this threaded comment; however, any edits to it will get removed if the file is opened in a newer version of Excel. Learn more: https://go.microsoft.com/fwlink/?linkid=870924
Comment:
    These will fill in with the information from above</t>
      </text>
    </comment>
    <comment ref="E35" authorId="10" shapeId="0" xr:uid="{E29E9F75-18E2-4C8C-A41C-32268AE5C666}">
      <text>
        <t>[Threaded comment]
Your version of Excel allows you to read this threaded comment; however, any edits to it will get removed if the file is opened in a newer version of Excel. Learn more: https://go.microsoft.com/fwlink/?linkid=870924
Comment:
    Insert % of salary you would like to budget for this fringe category</t>
      </text>
    </comment>
    <comment ref="A51" authorId="11" shapeId="0" xr:uid="{B79E9DDA-8E4C-4B3C-9AA4-54F732E0904A}">
      <text>
        <t>[Threaded comment]
Your version of Excel allows you to read this threaded comment; however, any edits to it will get removed if the file is opened in a newer version of Excel. Learn more: https://go.microsoft.com/fwlink/?linkid=870924
Comment:
    These will fill in with the information from above</t>
      </text>
    </comment>
    <comment ref="B51" authorId="12" shapeId="0" xr:uid="{10C89006-415C-4FE7-9D27-3B7FA8190A31}">
      <text>
        <t>[Threaded comment]
Your version of Excel allows you to read this threaded comment; however, any edits to it will get removed if the file is opened in a newer version of Excel. Learn more: https://go.microsoft.com/fwlink/?linkid=870924
Comment:
    These will fill in with the information from above</t>
      </text>
    </comment>
    <comment ref="E51" authorId="13" shapeId="0" xr:uid="{521D935A-1F23-4F21-A35A-913B0A51331B}">
      <text>
        <t>[Threaded comment]
Your version of Excel allows you to read this threaded comment; however, any edits to it will get removed if the file is opened in a newer version of Excel. Learn more: https://go.microsoft.com/fwlink/?linkid=870924
Comment:
    Insert % of salary you would like to budget for this fringe category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tc={C2C8D264-BD2A-4593-806D-83023591B843}</author>
    <author>tc={E9987D04-88C5-45E6-864C-A30E77B05307}</author>
    <author>tc={530BC373-D325-4D31-817E-F5C57E8CB0C5}</author>
    <author>tc={8FC60811-C7DC-44A0-8910-8F5C9E888D20}</author>
    <author>tc={20B35FE4-EFD6-4DC6-8A60-94B2CDA385C3}</author>
    <author>tc={3887F78B-C494-481B-91C4-2603A2C0CF83}</author>
    <author>tc={7D51E0C5-3D05-40D0-A840-CB8BC43F65F7}</author>
    <author>tc={3F6C037D-C105-4E36-9713-205B0171AEE2}</author>
    <author>tc={428A166A-D1F9-4C21-8F61-E3D8EDDFF222}</author>
    <author>tc={9612A997-78A0-462D-9B52-577DE6A3E853}</author>
    <author>tc={DD7F1063-2CA6-435F-A01D-AB048D70F9C9}</author>
    <author>tc={FB93FE4F-D2D0-4096-AAB8-F779F6B4BB38}</author>
    <author>tc={906C24A0-659D-4FE8-839C-650CC54E5D0A}</author>
    <author>tc={64E1991E-815D-46E5-B2EE-C566381A61C1}</author>
    <author>tc={897917D1-0EFC-4AB0-B1EB-24F88A81921D}</author>
    <author>tc={E2A2C69E-B633-4BBC-A5F8-1FC8B03F7AA3}</author>
    <author>tc={32048C77-9DF4-4845-AD16-0953DA47F78D}</author>
    <author>tc={7B403584-B9C6-42F7-95BD-7E0A5F4EB4A2}</author>
  </authors>
  <commentList>
    <comment ref="C20" authorId="0" shapeId="0" xr:uid="{C2C8D264-BD2A-4593-806D-83023591B843}">
      <text>
        <t>[Threaded comment]
Your version of Excel allows you to read this threaded comment; however, any edits to it will get removed if the file is opened in a newer version of Excel. Learn more: https://go.microsoft.com/fwlink/?linkid=870924
Comment:
    Enter the square footage of your space</t>
      </text>
    </comment>
    <comment ref="C21" authorId="1" shapeId="0" xr:uid="{E9987D04-88C5-45E6-864C-A30E77B05307}">
      <text>
        <t>[Threaded comment]
Your version of Excel allows you to read this threaded comment; however, any edits to it will get removed if the file is opened in a newer version of Excel. Learn more: https://go.microsoft.com/fwlink/?linkid=870924
Comment:
    Enter the annual cost of the expense</t>
      </text>
    </comment>
    <comment ref="C27" authorId="2" shapeId="0" xr:uid="{530BC373-D325-4D31-817E-F5C57E8CB0C5}">
      <text>
        <t xml:space="preserve">[Threaded comment]
Your version of Excel allows you to read this threaded comment; however, any edits to it will get removed if the file is opened in a newer version of Excel. Learn more: https://go.microsoft.com/fwlink/?linkid=870924
Comment:
    Enter the % of the expense you want charged to each program
</t>
      </text>
    </comment>
    <comment ref="G27" authorId="3" shapeId="0" xr:uid="{8FC60811-C7DC-44A0-8910-8F5C9E888D20}">
      <text>
        <t>[Threaded comment]
Your version of Excel allows you to read this threaded comment; however, any edits to it will get removed if the file is opened in a newer version of Excel. Learn more: https://go.microsoft.com/fwlink/?linkid=870924
Comment:
    Type in the # of employees that work on each program</t>
      </text>
    </comment>
    <comment ref="K27" authorId="4" shapeId="0" xr:uid="{20B35FE4-EFD6-4DC6-8A60-94B2CDA385C3}">
      <text>
        <t>[Threaded comment]
Your version of Excel allows you to read this threaded comment; however, any edits to it will get removed if the file is opened in a newer version of Excel. Learn more: https://go.microsoft.com/fwlink/?linkid=870924
Comment:
    Type in the # of square feet occupied by each program</t>
      </text>
    </comment>
    <comment ref="C39" authorId="5" shapeId="0" xr:uid="{3887F78B-C494-481B-91C4-2603A2C0CF83}">
      <text>
        <t>[Threaded comment]
Your version of Excel allows you to read this threaded comment; however, any edits to it will get removed if the file is opened in a newer version of Excel. Learn more: https://go.microsoft.com/fwlink/?linkid=870924
Comment:
    Enter the square footage of your space</t>
      </text>
    </comment>
    <comment ref="C40" authorId="6" shapeId="0" xr:uid="{7D51E0C5-3D05-40D0-A840-CB8BC43F65F7}">
      <text>
        <t>[Threaded comment]
Your version of Excel allows you to read this threaded comment; however, any edits to it will get removed if the file is opened in a newer version of Excel. Learn more: https://go.microsoft.com/fwlink/?linkid=870924
Comment:
    Annual cost of this expense</t>
      </text>
    </comment>
    <comment ref="C46" authorId="7" shapeId="0" xr:uid="{3F6C037D-C105-4E36-9713-205B0171AEE2}">
      <text>
        <t>[Threaded comment]
Your version of Excel allows you to read this threaded comment; however, any edits to it will get removed if the file is opened in a newer version of Excel. Learn more: https://go.microsoft.com/fwlink/?linkid=870924
Comment:
    Enter the % of the expense you want charged to each program</t>
      </text>
    </comment>
    <comment ref="G46" authorId="8" shapeId="0" xr:uid="{428A166A-D1F9-4C21-8F61-E3D8EDDFF222}">
      <text>
        <t>[Threaded comment]
Your version of Excel allows you to read this threaded comment; however, any edits to it will get removed if the file is opened in a newer version of Excel. Learn more: https://go.microsoft.com/fwlink/?linkid=870924
Comment:
    Type in the # of employees that work on each program</t>
      </text>
    </comment>
    <comment ref="K46" authorId="9" shapeId="0" xr:uid="{9612A997-78A0-462D-9B52-577DE6A3E853}">
      <text>
        <t>[Threaded comment]
Your version of Excel allows you to read this threaded comment; however, any edits to it will get removed if the file is opened in a newer version of Excel. Learn more: https://go.microsoft.com/fwlink/?linkid=870924
Comment:
    Type in the # of square feet occupied by each program</t>
      </text>
    </comment>
    <comment ref="C58" authorId="10" shapeId="0" xr:uid="{DD7F1063-2CA6-435F-A01D-AB048D70F9C9}">
      <text>
        <t>[Threaded comment]
Your version of Excel allows you to read this threaded comment; however, any edits to it will get removed if the file is opened in a newer version of Excel. Learn more: https://go.microsoft.com/fwlink/?linkid=870924
Comment:
    Enter the square footage of your space</t>
      </text>
    </comment>
    <comment ref="C59" authorId="11" shapeId="0" xr:uid="{FB93FE4F-D2D0-4096-AAB8-F779F6B4BB38}">
      <text>
        <t>[Threaded comment]
Your version of Excel allows you to read this threaded comment; however, any edits to it will get removed if the file is opened in a newer version of Excel. Learn more: https://go.microsoft.com/fwlink/?linkid=870924
Comment:
    Annual cost of this expense</t>
      </text>
    </comment>
    <comment ref="C65" authorId="12" shapeId="0" xr:uid="{906C24A0-659D-4FE8-839C-650CC54E5D0A}">
      <text>
        <t>[Threaded comment]
Your version of Excel allows you to read this threaded comment; however, any edits to it will get removed if the file is opened in a newer version of Excel. Learn more: https://go.microsoft.com/fwlink/?linkid=870924
Comment:
    Enter the % of the expense you want charged to each program</t>
      </text>
    </comment>
    <comment ref="G65" authorId="13" shapeId="0" xr:uid="{64E1991E-815D-46E5-B2EE-C566381A61C1}">
      <text>
        <t>[Threaded comment]
Your version of Excel allows you to read this threaded comment; however, any edits to it will get removed if the file is opened in a newer version of Excel. Learn more: https://go.microsoft.com/fwlink/?linkid=870924
Comment:
    Type in the # of employees that work on each program</t>
      </text>
    </comment>
    <comment ref="K65" authorId="14" shapeId="0" xr:uid="{897917D1-0EFC-4AB0-B1EB-24F88A81921D}">
      <text>
        <t>[Threaded comment]
Your version of Excel allows you to read this threaded comment; however, any edits to it will get removed if the file is opened in a newer version of Excel. Learn more: https://go.microsoft.com/fwlink/?linkid=870924
Comment:
    Type in the # of square feet occupied by each program</t>
      </text>
    </comment>
    <comment ref="C77" authorId="15" shapeId="0" xr:uid="{E2A2C69E-B633-4BBC-A5F8-1FC8B03F7AA3}">
      <text>
        <t>[Threaded comment]
Your version of Excel allows you to read this threaded comment; however, any edits to it will get removed if the file is opened in a newer version of Excel. Learn more: https://go.microsoft.com/fwlink/?linkid=870924
Comment:
    Enter the square footage of your space</t>
      </text>
    </comment>
    <comment ref="G84" authorId="16" shapeId="0" xr:uid="{32048C77-9DF4-4845-AD16-0953DA47F78D}">
      <text>
        <t>[Threaded comment]
Your version of Excel allows you to read this threaded comment; however, any edits to it will get removed if the file is opened in a newer version of Excel. Learn more: https://go.microsoft.com/fwlink/?linkid=870924
Comment:
    Type in the # of employees that work on each program</t>
      </text>
    </comment>
    <comment ref="K84" authorId="17" shapeId="0" xr:uid="{7B403584-B9C6-42F7-95BD-7E0A5F4EB4A2}">
      <text>
        <t>[Threaded comment]
Your version of Excel allows you to read this threaded comment; however, any edits to it will get removed if the file is opened in a newer version of Excel. Learn more: https://go.microsoft.com/fwlink/?linkid=870924
Comment:
    Type in the # of square feet occupied by each program</t>
      </text>
    </comment>
  </commentList>
</comments>
</file>

<file path=xl/sharedStrings.xml><?xml version="1.0" encoding="utf-8"?>
<sst xmlns="http://schemas.openxmlformats.org/spreadsheetml/2006/main" count="804" uniqueCount="359">
  <si>
    <t>Item</t>
  </si>
  <si>
    <t>Budget</t>
  </si>
  <si>
    <t>Notes</t>
  </si>
  <si>
    <t>RESTRICTED</t>
  </si>
  <si>
    <t>UNRESTRICTED</t>
  </si>
  <si>
    <t>SUB-TOTAL</t>
  </si>
  <si>
    <t>READY Grant</t>
  </si>
  <si>
    <t xml:space="preserve">Total Expected Income </t>
  </si>
  <si>
    <t xml:space="preserve">EXPENSES </t>
  </si>
  <si>
    <t>TOTAL EXPENSES</t>
  </si>
  <si>
    <t>Total Payroll</t>
  </si>
  <si>
    <t>Payroll Taxes</t>
  </si>
  <si>
    <t>Retirement</t>
  </si>
  <si>
    <t>Total Fringes</t>
  </si>
  <si>
    <t>Professional Development</t>
  </si>
  <si>
    <t>Rent</t>
  </si>
  <si>
    <t>Office Supplies</t>
  </si>
  <si>
    <t>Travel</t>
  </si>
  <si>
    <t>Board Expenses</t>
  </si>
  <si>
    <t>Memberships</t>
  </si>
  <si>
    <t>Program Materials</t>
  </si>
  <si>
    <t>Field Trips</t>
  </si>
  <si>
    <t xml:space="preserve"> Budget</t>
  </si>
  <si>
    <t xml:space="preserve">PROGRAM EXPENSES </t>
  </si>
  <si>
    <t>Program Expenses</t>
  </si>
  <si>
    <t>Payroll</t>
  </si>
  <si>
    <t>Fringe Benefits</t>
  </si>
  <si>
    <t xml:space="preserve">Administrative Expenses </t>
  </si>
  <si>
    <t>Facilities/Occupancy</t>
  </si>
  <si>
    <t>Fringe</t>
  </si>
  <si>
    <t>Program Delivery</t>
  </si>
  <si>
    <t>REVENUES</t>
  </si>
  <si>
    <t>REVENUE</t>
  </si>
  <si>
    <t>Sample County First Steps FY27 Budget</t>
  </si>
  <si>
    <t>NOTES:</t>
  </si>
  <si>
    <t>NET REVENUES OVER EXPENESES</t>
  </si>
  <si>
    <t>26-27 Budget</t>
  </si>
  <si>
    <t>Professional Fees</t>
  </si>
  <si>
    <t>Staff Member</t>
  </si>
  <si>
    <t>Job Title</t>
  </si>
  <si>
    <t>Account Code</t>
  </si>
  <si>
    <t>Executive Director</t>
  </si>
  <si>
    <t>Program Coordinator</t>
  </si>
  <si>
    <t>101 Administration</t>
  </si>
  <si>
    <t>%</t>
  </si>
  <si>
    <t>Amount</t>
  </si>
  <si>
    <t>Salary Allocation</t>
  </si>
  <si>
    <t>Medical Allocation</t>
  </si>
  <si>
    <t>Retirement Allocation</t>
  </si>
  <si>
    <t>Supplemental Insurance Allocation</t>
  </si>
  <si>
    <t>Total Square Footage</t>
  </si>
  <si>
    <t>101 Admin</t>
  </si>
  <si>
    <t xml:space="preserve">TOTAL </t>
  </si>
  <si>
    <t>TOTAL</t>
  </si>
  <si>
    <t>Annual TOTAL</t>
  </si>
  <si>
    <t>Payroll Taxes 7.65%</t>
  </si>
  <si>
    <t>Mileage</t>
  </si>
  <si>
    <t>Out-of-State Travel</t>
  </si>
  <si>
    <t>Narrative:</t>
  </si>
  <si>
    <t>Narrative</t>
  </si>
  <si>
    <t>Fund A</t>
  </si>
  <si>
    <t>Fund B</t>
  </si>
  <si>
    <t>Salary:</t>
  </si>
  <si>
    <t>Total to be allocated</t>
  </si>
  <si>
    <t>Total Budget</t>
  </si>
  <si>
    <t>ADMINISTRATIVE EXPENSES PROGRAM 101</t>
  </si>
  <si>
    <t>State Funding</t>
  </si>
  <si>
    <t>Program Management</t>
  </si>
  <si>
    <t>FY 26-27 Budget</t>
  </si>
  <si>
    <t>% of Budget</t>
  </si>
  <si>
    <t>TOTAL REVENUE</t>
  </si>
  <si>
    <t>State Restricted Revenue</t>
  </si>
  <si>
    <t>Federal Restricted Revenue</t>
  </si>
  <si>
    <t>Unrestricted Revenue</t>
  </si>
  <si>
    <t>Overtime</t>
  </si>
  <si>
    <t>Retroactive Pay</t>
  </si>
  <si>
    <t>Bonus</t>
  </si>
  <si>
    <t>Staff Stipends</t>
  </si>
  <si>
    <t>Medical</t>
  </si>
  <si>
    <t>Unemployment</t>
  </si>
  <si>
    <t>Supplemental Insurance</t>
  </si>
  <si>
    <t>Pre-SAGE Fringes</t>
  </si>
  <si>
    <t>Liability Insurance</t>
  </si>
  <si>
    <t>Late Fees/Penalties</t>
  </si>
  <si>
    <t>Subscriptions</t>
  </si>
  <si>
    <t>Presenters/Trainers</t>
  </si>
  <si>
    <t>Contracted Services</t>
  </si>
  <si>
    <t>Community Engagement</t>
  </si>
  <si>
    <t>Advertising</t>
  </si>
  <si>
    <t>Meals</t>
  </si>
  <si>
    <t>Capital Improvements</t>
  </si>
  <si>
    <t>Software Subscriptions</t>
  </si>
  <si>
    <t>Pre-hire expenses</t>
  </si>
  <si>
    <t>Common Area Maintenance Charges</t>
  </si>
  <si>
    <t>Utilities</t>
  </si>
  <si>
    <t>Internet/Phone</t>
  </si>
  <si>
    <t>Cell Phone</t>
  </si>
  <si>
    <t>Building Maintenance</t>
  </si>
  <si>
    <t>Janitorial/Housekeeping</t>
  </si>
  <si>
    <t>Pest Control</t>
  </si>
  <si>
    <t>Office equipment - Leased</t>
  </si>
  <si>
    <t>Office equipment - Purchased</t>
  </si>
  <si>
    <t>Furnishings</t>
  </si>
  <si>
    <t>In-State Travel</t>
  </si>
  <si>
    <t>Food for Programs</t>
  </si>
  <si>
    <t>Program Scholarships</t>
  </si>
  <si>
    <t>Program Stipends</t>
  </si>
  <si>
    <t>Program Certifications</t>
  </si>
  <si>
    <t>Program Gift Cards</t>
  </si>
  <si>
    <t>Dolly Parton Imagination Library</t>
  </si>
  <si>
    <t>Program Incentives</t>
  </si>
  <si>
    <t>Program Events</t>
  </si>
  <si>
    <t>Program-Required Professional Development</t>
  </si>
  <si>
    <t>External Partner/Provider Training</t>
  </si>
  <si>
    <t>Program Equipment</t>
  </si>
  <si>
    <t>CAM Charges</t>
  </si>
  <si>
    <t>In-Kind Space</t>
  </si>
  <si>
    <t>In-Kind Salaries</t>
  </si>
  <si>
    <t>In-Kind Scholarships</t>
  </si>
  <si>
    <t>In-Kind Other</t>
  </si>
  <si>
    <t>COA LIST</t>
  </si>
  <si>
    <t>NAME</t>
  </si>
  <si>
    <t>#</t>
  </si>
  <si>
    <t>PICK ONE</t>
  </si>
  <si>
    <t>BY Percentage</t>
  </si>
  <si>
    <t>By Personnel</t>
  </si>
  <si>
    <t>Fund</t>
  </si>
  <si>
    <t>$</t>
  </si>
  <si>
    <t>SQFT</t>
  </si>
  <si>
    <t xml:space="preserve">120 Ready Capacity Grant </t>
  </si>
  <si>
    <t>121 Ready Capacity Carryforward</t>
  </si>
  <si>
    <t>130 Ready Program Grant</t>
  </si>
  <si>
    <t>131 Ready Program Carryforward</t>
  </si>
  <si>
    <t>140 Ready Innovation Grant</t>
  </si>
  <si>
    <t>141 Ready Innovation Grant Carryforward</t>
  </si>
  <si>
    <t>150 State Private</t>
  </si>
  <si>
    <t xml:space="preserve">160 Innovation Investment </t>
  </si>
  <si>
    <t>170 Listen4Good</t>
  </si>
  <si>
    <t>180 Family Cafe</t>
  </si>
  <si>
    <t>190 Lipscomb Family Foundation</t>
  </si>
  <si>
    <t>200 Local Private</t>
  </si>
  <si>
    <t>203 Starling Funds</t>
  </si>
  <si>
    <t>206 Hello Family</t>
  </si>
  <si>
    <t>207 Mary Black Funds</t>
  </si>
  <si>
    <t>210 Local Private (Duke Foundation)</t>
  </si>
  <si>
    <t>212 DSS Traditional FFPSA</t>
  </si>
  <si>
    <t>213 DSS Community Pathways</t>
  </si>
  <si>
    <t>214 DSS Healthy Steps</t>
  </si>
  <si>
    <t>215 Connected Families</t>
  </si>
  <si>
    <t>216 Pritzker Children Initiative</t>
  </si>
  <si>
    <t>220 BCBS Private Fund</t>
  </si>
  <si>
    <t>230 Local Private (EHS Local CPs)</t>
  </si>
  <si>
    <t>240 The Franklin School (Spartanburg) 01</t>
  </si>
  <si>
    <t>241 The Franklin School (Spartanburg)  02</t>
  </si>
  <si>
    <t>242 The Franklin School (Spartanburg) 03</t>
  </si>
  <si>
    <t>243 The Franklin School (Spartanburg) 04</t>
  </si>
  <si>
    <t>250 In Kind Donations</t>
  </si>
  <si>
    <t>260 NON-VALUED MATCH</t>
  </si>
  <si>
    <t>280 Private Funding Source</t>
  </si>
  <si>
    <t>281 Private Funding Source #1</t>
  </si>
  <si>
    <t>282 Private Funding Source #2</t>
  </si>
  <si>
    <t>283 Private Funding Source #3</t>
  </si>
  <si>
    <t>284 Private Funding Source #4</t>
  </si>
  <si>
    <t>285 Private Funding Source #5</t>
  </si>
  <si>
    <t>286 Private Funding Source #6</t>
  </si>
  <si>
    <t>287 Private Funding Source #7</t>
  </si>
  <si>
    <t>288 Private Funding Source #8</t>
  </si>
  <si>
    <t>289 Private Funding Source #9</t>
  </si>
  <si>
    <t>300 Federal Grants 01</t>
  </si>
  <si>
    <t>301 Federal Grants 02</t>
  </si>
  <si>
    <t>302 Federal Grants 03</t>
  </si>
  <si>
    <t>303 Federal Grants 04</t>
  </si>
  <si>
    <t>304 Federal Grants 05</t>
  </si>
  <si>
    <t>305 Federal Grants 06</t>
  </si>
  <si>
    <t>320 PDG - Year 1 FY 21-22</t>
  </si>
  <si>
    <t>321 PDG - Year 2 FY 22-23</t>
  </si>
  <si>
    <t>322 PDG - Year 3 FY-23-24</t>
  </si>
  <si>
    <t>323 PDG  No Cost Extension</t>
  </si>
  <si>
    <t>324 PDG - Planning</t>
  </si>
  <si>
    <t>325 CTK PDG Year 1</t>
  </si>
  <si>
    <t>326 CTK PDG Year 2</t>
  </si>
  <si>
    <t>327 CTK PDG Year 3</t>
  </si>
  <si>
    <t>328 ESSER-PDG</t>
  </si>
  <si>
    <t>329 ESSER - PDG Year 2</t>
  </si>
  <si>
    <t>330 Federal Early Head Start Child Care Partnership</t>
  </si>
  <si>
    <t>331 Federal Early Head Start 01</t>
  </si>
  <si>
    <t>332 Federal Early Head Start 02</t>
  </si>
  <si>
    <t>333 Federal Early Head Start 03</t>
  </si>
  <si>
    <t>334 Federal Early Head Start 04</t>
  </si>
  <si>
    <t>335 Federal Early Head Start 05</t>
  </si>
  <si>
    <t>336 Federal Early Head Start 06</t>
  </si>
  <si>
    <t>337 Federal Early Head Start 07</t>
  </si>
  <si>
    <t>338 Federal Early Head Start 08</t>
  </si>
  <si>
    <t>339 Federal Early Head Start 09</t>
  </si>
  <si>
    <t>340 CARES- Covid 19</t>
  </si>
  <si>
    <t>341 Covid Grants 1</t>
  </si>
  <si>
    <t>342 Covid Grants 2</t>
  </si>
  <si>
    <t>343 Covid Grants 3</t>
  </si>
  <si>
    <t>357 CTK ESSER</t>
  </si>
  <si>
    <t>360 GEER Covid Relief Funds</t>
  </si>
  <si>
    <t>361 ESSER Year 1</t>
  </si>
  <si>
    <t>362 ESSER Year 2</t>
  </si>
  <si>
    <t>363 ESSER Year 3</t>
  </si>
  <si>
    <t>368 ESSER - READY</t>
  </si>
  <si>
    <t>370 DSS 4K Covid Relief</t>
  </si>
  <si>
    <t>550 E.I.A. Allocation</t>
  </si>
  <si>
    <t>560 E.I.A. Allocation Carryforward</t>
  </si>
  <si>
    <t>565 Cash Reserve Loan</t>
  </si>
  <si>
    <t>570 C.T.K. Appropriation</t>
  </si>
  <si>
    <t>580 Other E.I.A. Funds</t>
  </si>
  <si>
    <t>581 Other E.I.A. Funds Carryforward</t>
  </si>
  <si>
    <t>590 Recaptured -  E.I.A. Funds</t>
  </si>
  <si>
    <t>591 Recaptured -  E.I.A. Funds Carryforward</t>
  </si>
  <si>
    <t>600 CDEPP 4K Appropriation</t>
  </si>
  <si>
    <t>700 N.F.P. Special Appropriation</t>
  </si>
  <si>
    <t>730 PPP Loans</t>
  </si>
  <si>
    <t>750 Grant Funding</t>
  </si>
  <si>
    <t xml:space="preserve">0 </t>
  </si>
  <si>
    <t>185 Family Café</t>
  </si>
  <si>
    <t xml:space="preserve">201 Parents as Teachers (PAT) </t>
  </si>
  <si>
    <t>201 Connected Families (PAT/ABC)</t>
  </si>
  <si>
    <t>202 Mother Read / Father Read</t>
  </si>
  <si>
    <t>203 Parent Training (LEE County ONLY)</t>
  </si>
  <si>
    <t>206 Parent Child Plus</t>
  </si>
  <si>
    <t>207 Healthy Families</t>
  </si>
  <si>
    <t>209 Library Based and Other Learning Programs</t>
  </si>
  <si>
    <t>212 Imagination Library</t>
  </si>
  <si>
    <t xml:space="preserve">213 Early Steps </t>
  </si>
  <si>
    <t>218 Raising a Reader (Enhanced)</t>
  </si>
  <si>
    <t>220 Strengthening Families Lee County Only)</t>
  </si>
  <si>
    <t>222 Triple P Levels  4</t>
  </si>
  <si>
    <t>224 LENA Home</t>
  </si>
  <si>
    <t>225 HIPPY</t>
  </si>
  <si>
    <t>226 SCPV - Supporting Care Provider</t>
  </si>
  <si>
    <t>227 LENA Start</t>
  </si>
  <si>
    <t>231 Attachment and Biobehavioral Catchup (ABC)</t>
  </si>
  <si>
    <t>235 Incredible Years- Parents and Babies</t>
  </si>
  <si>
    <t>236 Incredible Years- Toddler</t>
  </si>
  <si>
    <t>237 Incredible Years- Preschooler</t>
  </si>
  <si>
    <t>238 Triple P- Level 2</t>
  </si>
  <si>
    <t>239 Triple P- Level 3</t>
  </si>
  <si>
    <t xml:space="preserve">240 Nurturing Parenting: Nurturing Skills for </t>
  </si>
  <si>
    <t>241 Nurturing Parenting:  DSS Referrals</t>
  </si>
  <si>
    <t>242 Nurturing Parenting:  Comprehensive</t>
  </si>
  <si>
    <t>243 Nurturing Parenting: Nurturing Fathers</t>
  </si>
  <si>
    <t>246 Strengthening Families: Infant/Toddler</t>
  </si>
  <si>
    <t>247 Strengthening Families: Preschool</t>
  </si>
  <si>
    <t>250 STEB- Supplemental to Evid. Base</t>
  </si>
  <si>
    <t>321 Head Start Programming</t>
  </si>
  <si>
    <t>322 Enhanced Early Education with Enrichment Activities</t>
  </si>
  <si>
    <t>323 Enhanced Early Education with Onsite Tutoring</t>
  </si>
  <si>
    <t>324 Enhanced Early Education with Parent Workshops</t>
  </si>
  <si>
    <t>330 Child Care Program Support</t>
  </si>
  <si>
    <t>331 Child Care Program Operation</t>
  </si>
  <si>
    <t xml:space="preserve">406 Countdown to Kindergarten </t>
  </si>
  <si>
    <t>407 Countdown to 4K (formerly Reading Rocks)</t>
  </si>
  <si>
    <t>601 Child Care Technical Assistance and Coaching</t>
  </si>
  <si>
    <t>603 Child Care Technical Assistance and Coaching: TPOT and TPITOS</t>
  </si>
  <si>
    <t>605 Training and Prof. Dev.</t>
  </si>
  <si>
    <t>610 Go NAPSACC</t>
  </si>
  <si>
    <t>611 LENA Grow</t>
  </si>
  <si>
    <t>612 Quality Counts</t>
  </si>
  <si>
    <t>702 Facility Expansion</t>
  </si>
  <si>
    <t xml:space="preserve">703 Scholarship Initiatives^ </t>
  </si>
  <si>
    <t xml:space="preserve">705 DSS Scholarship Initiatives^ </t>
  </si>
  <si>
    <t xml:space="preserve">901 Health Services Coordination and Other Health Programming </t>
  </si>
  <si>
    <t xml:space="preserve">214 Nurse Family Partnership </t>
  </si>
  <si>
    <t>219 Reach Out and Read</t>
  </si>
  <si>
    <t>909 Early ID and Referral</t>
  </si>
  <si>
    <t>910 NEW-Healthy Steps</t>
  </si>
  <si>
    <t>911 NEW-Family Connects (National)</t>
  </si>
  <si>
    <t>Program</t>
  </si>
  <si>
    <t>ACCT</t>
  </si>
  <si>
    <t>Admin/Total</t>
  </si>
  <si>
    <t>Evidence Based 75%</t>
  </si>
  <si>
    <t>Match</t>
  </si>
  <si>
    <t>IN KIND</t>
  </si>
  <si>
    <t>Parent Educator</t>
  </si>
  <si>
    <t xml:space="preserve">PAT Supervisor </t>
  </si>
  <si>
    <t>Program Educator</t>
  </si>
  <si>
    <t>HIPPY Home Visitor</t>
  </si>
  <si>
    <t>Adminstative Asst</t>
  </si>
  <si>
    <t>HIPPY Prog Supervisor</t>
  </si>
  <si>
    <t>Teacher Assistant</t>
  </si>
  <si>
    <t>Program Manager</t>
  </si>
  <si>
    <t>Program Assistant</t>
  </si>
  <si>
    <t>CHW</t>
  </si>
  <si>
    <t>Program Specialist</t>
  </si>
  <si>
    <t>Fiscal Manager</t>
  </si>
  <si>
    <t>Fiscal Administrator</t>
  </si>
  <si>
    <t>Program Director</t>
  </si>
  <si>
    <t>Lead Parent Educator</t>
  </si>
  <si>
    <t>Community Specialist</t>
  </si>
  <si>
    <t>PAT Director</t>
  </si>
  <si>
    <t>Program Specialists</t>
  </si>
  <si>
    <t>Administrative Assistant</t>
  </si>
  <si>
    <t>Quality Counts Director</t>
  </si>
  <si>
    <t>Child Care TA/ECS</t>
  </si>
  <si>
    <t>TITLES</t>
  </si>
  <si>
    <t>Phone Allocation</t>
  </si>
  <si>
    <t>ANNUAL COST</t>
  </si>
  <si>
    <t>Salaried</t>
  </si>
  <si>
    <t>Hourly</t>
  </si>
  <si>
    <t>Computers</t>
  </si>
  <si>
    <t>Hourly or Salaried</t>
  </si>
  <si>
    <t>By SQFT</t>
  </si>
  <si>
    <t>Rent Allocation</t>
  </si>
  <si>
    <t>Fund C</t>
  </si>
  <si>
    <t>Fund D</t>
  </si>
  <si>
    <t xml:space="preserve">Sample County First Steps FY27 Budget </t>
  </si>
  <si>
    <t>Payroll Allocation</t>
  </si>
  <si>
    <t>Allocation by space or FTE</t>
  </si>
  <si>
    <t>Open</t>
  </si>
  <si>
    <t>Program Management Total</t>
  </si>
  <si>
    <t>Program Expenses Total</t>
  </si>
  <si>
    <t>180 Core Functions</t>
  </si>
  <si>
    <t>Program 1</t>
  </si>
  <si>
    <t>Program 2</t>
  </si>
  <si>
    <t>Program 3</t>
  </si>
  <si>
    <t>REVENUE SOURCE</t>
  </si>
  <si>
    <t>Chamber of Commerce Donation</t>
  </si>
  <si>
    <t>General Instructions</t>
  </si>
  <si>
    <t>Specific instructions for different sections of your budget</t>
  </si>
  <si>
    <t>Program Tabs - Revenue</t>
  </si>
  <si>
    <t xml:space="preserve">You will need to identify each source of revenue that will be used to fund the program. There is a sample listed for you on the Administration tab. Please delete the sample when you build your budget. </t>
  </si>
  <si>
    <t>Program Tabs - Expenses</t>
  </si>
  <si>
    <t>Administration - 101</t>
  </si>
  <si>
    <t>Core Functions - 180</t>
  </si>
  <si>
    <t>Total</t>
  </si>
  <si>
    <t>% of FY27 Budget</t>
  </si>
  <si>
    <t>FY27 Budget</t>
  </si>
  <si>
    <t>In Kind Sources</t>
  </si>
  <si>
    <t>In-Kind Amount</t>
  </si>
  <si>
    <t xml:space="preserve">In this section please provide a detailed explanation of the expense.The note must clearly describe what is being purchased, how much it costs, and the use to the program. A detailed expense description such as "two laptop computers for new home visitors at $500 each" is an acceptable description. A description saying "new computers" is not an acceptable level of detail. For expenses such as mileage, the logic for the calculation should be listed; example: 2 home visitors, average of 500 miles per month at 70 cents per mile. </t>
  </si>
  <si>
    <t>Program Tabs - narrative section</t>
  </si>
  <si>
    <t>75% Evidence Based Calculation</t>
  </si>
  <si>
    <t xml:space="preserve">The state finance team will build in this calculation once you have identified what programs and funds will be budgeted. </t>
  </si>
  <si>
    <t>Match %</t>
  </si>
  <si>
    <t>Budget by Program Summary</t>
  </si>
  <si>
    <t>This tab shows total budget by program, broken down by fund.</t>
  </si>
  <si>
    <t>In-Kind</t>
  </si>
  <si>
    <t xml:space="preserve">In-Kind contributions are no longer included in the budget. If you have in-kind contributions you plan to use toward your required match, please list those on the Budget by Program Summary tab. </t>
  </si>
  <si>
    <t>Organizational Budget Summary</t>
  </si>
  <si>
    <t>Admin/Core Fuctions cap</t>
  </si>
  <si>
    <t>Admin %</t>
  </si>
  <si>
    <t>Core Functions %</t>
  </si>
  <si>
    <t xml:space="preserve">Before you begin, change the names of the tabs for Program 1, Program 2 and Program 3 to the names of the programs you intend to offer. If you need fewer or more program tabs, please email the state office finance team and we can build that in for you. You can also add or delete program tabs on your own if you prefer. Next, go to each program tab and at the top, change the names of the Fund A, Fund B, Fund C and Fund D to the fund names you intend to have. If you need fewer or more fund columns, please email the state office finance team and we can build that in for you. You can also add or delete fund columns on your own if you prefer. When emailing the state office finance team, please include all Programs and all Funds you intend to have in your FY27 budget and we can amend your template for you. You are also welcome to amend your template yourself if you are comfortable editing excel documents. </t>
  </si>
  <si>
    <t>You will fill in the cells in yellow. There are instruction comments in yellow cells. Please note that the % of fringe benefits charged to each program must follow the salary allocation. For example, if 25% of the employee's time is charged to Program 1, then 25% of all fringe benefits for that employee must be charged to Program 1.</t>
  </si>
  <si>
    <t xml:space="preserve">This tab allows you to input an expense and spread it across programs either by square footage, percentage, or # of employees. You should choose one option for each expense to allocate (by square footage, by percentage, or by # of employees). There are 4 allocation tables, one for rent, another for phone, and 2 open that you can rename for an additional allocated expense. You will fill in cells in yellow. You will need to type these expenses in each program budget, or if you would like, the state office can build in formulas which will tie each program budget to the allocated expense. When emailing the state office finance team, please be sure to indicate if you want this done. </t>
  </si>
  <si>
    <r>
      <t xml:space="preserve">Expenses for each program have been broken down into categories of payroll, fringe benefits, program management and program expenses. Lines highlighted in blue will automatically fill from the payroll allocation tab.  Program management expense are those that are necessary for the operations of the program but are </t>
    </r>
    <r>
      <rPr>
        <i/>
        <sz val="11"/>
        <color theme="1"/>
        <rFont val="Calibri"/>
        <family val="2"/>
        <scheme val="minor"/>
      </rPr>
      <t>not</t>
    </r>
    <r>
      <rPr>
        <sz val="11"/>
        <color theme="1"/>
        <rFont val="Calibri"/>
        <family val="2"/>
        <scheme val="minor"/>
      </rPr>
      <t xml:space="preserve"> expenses related to the direct service delivery to program participants. Program expense are expenses directly related to delivering program services to program participants. Select the type of expense from the dropdown menu and input the annual amount. The account code will auto-populate from the account you selected in the dropdown box. Spread the annual expense across funds as necessary. You may use multiple lines for the same account code if necessary. </t>
    </r>
  </si>
  <si>
    <t xml:space="preserve">You are not required to budget for unemployment. We have included the line to use if you would like to include this in your budget. </t>
  </si>
  <si>
    <t>Restricted - Other</t>
  </si>
  <si>
    <t xml:space="preserve">Once your budget has been finalized, the state finance office will add a tab called "Organizational Budget Summary." This summary will show your total budget by account code across all funding sources. </t>
  </si>
  <si>
    <t>Office Equipment</t>
  </si>
  <si>
    <t>Revenue Accounts</t>
  </si>
  <si>
    <t>Adobe subscription for 5 staff computers</t>
  </si>
  <si>
    <t>Electricty bill</t>
  </si>
  <si>
    <t>Executive Director Signature:</t>
  </si>
  <si>
    <t>Board Chair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</si>
</sst>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2"/>
      <color theme="1"/>
      <name val="Calibri"/>
      <family val="2"/>
      <scheme val="minor"/>
    </font>
    <font>
      <sz val="11"/>
      <name val="Calibri"/>
      <family val="2"/>
      <scheme val="minor"/>
    </font>
    <font>
      <b/>
      <sz val="14"/>
      <color theme="1"/>
      <name val="Calibri"/>
      <family val="2"/>
      <scheme val="minor"/>
    </font>
    <font>
      <b/>
      <sz val="11"/>
      <name val="Calibri"/>
      <family val="2"/>
      <scheme val="minor"/>
    </font>
    <font>
      <sz val="11"/>
      <color indexed="8"/>
      <name val="Calibri"/>
      <family val="2"/>
    </font>
    <font>
      <b/>
      <sz val="11"/>
      <color rgb="FFFF0000"/>
      <name val="Calibri"/>
      <family val="2"/>
      <scheme val="minor"/>
    </font>
    <font>
      <sz val="11"/>
      <color theme="0"/>
      <name val="Calibri"/>
      <family val="2"/>
      <scheme val="minor"/>
    </font>
    <font>
      <sz val="8"/>
      <name val="Calibri"/>
      <family val="2"/>
      <scheme val="minor"/>
    </font>
    <font>
      <i/>
      <sz val="11"/>
      <color theme="1"/>
      <name val="Calibri"/>
      <family val="2"/>
      <scheme val="minor"/>
    </font>
    <font>
      <i/>
      <sz val="11"/>
      <name val="Calibri"/>
      <family val="2"/>
      <scheme val="minor"/>
    </font>
  </fonts>
  <fills count="12">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tint="-9.9978637043366805E-2"/>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8" fillId="0" borderId="0"/>
  </cellStyleXfs>
  <cellXfs count="209">
    <xf numFmtId="0" fontId="0" fillId="0" borderId="0" xfId="0"/>
    <xf numFmtId="0" fontId="0" fillId="0" borderId="0" xfId="0" applyAlignment="1">
      <alignment horizontal="left" vertical="top"/>
    </xf>
    <xf numFmtId="0" fontId="2" fillId="0" borderId="0" xfId="0" applyFont="1" applyAlignment="1">
      <alignment horizontal="left" vertical="top" wrapText="1"/>
    </xf>
    <xf numFmtId="164" fontId="0" fillId="0" borderId="0" xfId="0" applyNumberFormat="1" applyAlignment="1">
      <alignment horizontal="left" vertical="top"/>
    </xf>
    <xf numFmtId="9" fontId="0" fillId="0" borderId="0" xfId="1" applyFont="1" applyAlignment="1">
      <alignment horizontal="left" vertical="top"/>
    </xf>
    <xf numFmtId="164" fontId="2" fillId="2" borderId="0" xfId="0" applyNumberFormat="1" applyFont="1" applyFill="1" applyAlignment="1">
      <alignment horizontal="left" vertical="top"/>
    </xf>
    <xf numFmtId="164" fontId="2" fillId="0" borderId="3" xfId="0" applyNumberFormat="1" applyFont="1" applyBorder="1" applyAlignment="1">
      <alignment horizontal="left" vertical="top"/>
    </xf>
    <xf numFmtId="0" fontId="3" fillId="0" borderId="0" xfId="0" applyFont="1" applyAlignment="1">
      <alignment horizontal="left" vertical="top" wrapText="1"/>
    </xf>
    <xf numFmtId="44" fontId="0" fillId="0" borderId="0" xfId="2" applyFont="1" applyAlignment="1">
      <alignment horizontal="left" vertical="top"/>
    </xf>
    <xf numFmtId="0" fontId="5" fillId="0" borderId="0" xfId="0" applyFont="1" applyAlignment="1">
      <alignment horizontal="left" vertical="top" wrapText="1"/>
    </xf>
    <xf numFmtId="0" fontId="7" fillId="0" borderId="0" xfId="0" applyFont="1" applyAlignment="1">
      <alignment horizontal="left" vertical="top" wrapText="1"/>
    </xf>
    <xf numFmtId="0" fontId="7" fillId="4" borderId="0" xfId="0" applyFont="1" applyFill="1" applyAlignment="1">
      <alignment horizontal="left" vertical="top" wrapText="1"/>
    </xf>
    <xf numFmtId="0" fontId="0" fillId="4" borderId="0" xfId="0" applyFill="1" applyAlignment="1">
      <alignment horizontal="left" vertical="top" wrapText="1"/>
    </xf>
    <xf numFmtId="0" fontId="2" fillId="4" borderId="0" xfId="0" applyFont="1" applyFill="1" applyAlignment="1">
      <alignment horizontal="left" vertical="top" wrapText="1"/>
    </xf>
    <xf numFmtId="0" fontId="2" fillId="0" borderId="3" xfId="0" applyFont="1" applyBorder="1" applyAlignment="1">
      <alignment horizontal="left" vertical="top" wrapText="1"/>
    </xf>
    <xf numFmtId="0" fontId="2" fillId="2" borderId="0" xfId="0" applyFont="1" applyFill="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left" vertical="top" wrapText="1"/>
    </xf>
    <xf numFmtId="0" fontId="6" fillId="3" borderId="0" xfId="0" applyFont="1" applyFill="1" applyAlignment="1">
      <alignment horizontal="left" vertical="top"/>
    </xf>
    <xf numFmtId="0" fontId="0" fillId="0" borderId="0" xfId="0" applyAlignment="1">
      <alignment vertical="top" wrapText="1"/>
    </xf>
    <xf numFmtId="0" fontId="0" fillId="0" borderId="0" xfId="0" applyFont="1" applyAlignment="1">
      <alignment horizontal="left" vertical="top" wrapText="1"/>
    </xf>
    <xf numFmtId="164" fontId="0" fillId="0" borderId="0" xfId="0" applyNumberFormat="1" applyAlignment="1">
      <alignment vertical="top"/>
    </xf>
    <xf numFmtId="0" fontId="2" fillId="3" borderId="0" xfId="0" applyFont="1" applyFill="1"/>
    <xf numFmtId="44" fontId="2" fillId="4" borderId="0" xfId="0" applyNumberFormat="1" applyFont="1" applyFill="1" applyAlignment="1">
      <alignment horizontal="left" vertical="top" wrapText="1"/>
    </xf>
    <xf numFmtId="43" fontId="0" fillId="0" borderId="0" xfId="0" applyNumberFormat="1" applyAlignment="1">
      <alignment horizontal="left" vertical="top"/>
    </xf>
    <xf numFmtId="0" fontId="2" fillId="0" borderId="3" xfId="0" applyFont="1" applyFill="1" applyBorder="1" applyAlignment="1">
      <alignment horizontal="left" vertical="top" wrapText="1"/>
    </xf>
    <xf numFmtId="0" fontId="2" fillId="2" borderId="0" xfId="0" applyFont="1" applyFill="1" applyAlignment="1">
      <alignment vertical="top"/>
    </xf>
    <xf numFmtId="0" fontId="6" fillId="3" borderId="1" xfId="0" applyFont="1" applyFill="1" applyBorder="1" applyAlignment="1">
      <alignment horizontal="left" vertical="top"/>
    </xf>
    <xf numFmtId="44" fontId="0" fillId="0" borderId="0" xfId="0" applyNumberFormat="1" applyAlignment="1">
      <alignment horizontal="left" vertical="top"/>
    </xf>
    <xf numFmtId="0" fontId="0" fillId="0" borderId="0" xfId="0" applyAlignment="1">
      <alignment horizontal="center" vertical="center"/>
    </xf>
    <xf numFmtId="9" fontId="0" fillId="0" borderId="0" xfId="1" applyFont="1"/>
    <xf numFmtId="44" fontId="0" fillId="0" borderId="0" xfId="2" applyFont="1"/>
    <xf numFmtId="0" fontId="0" fillId="0" borderId="5" xfId="0" applyBorder="1" applyAlignment="1">
      <alignment horizontal="center" vertical="center"/>
    </xf>
    <xf numFmtId="44" fontId="0" fillId="0" borderId="6" xfId="2" applyFont="1" applyBorder="1"/>
    <xf numFmtId="0" fontId="2" fillId="0" borderId="3" xfId="0" applyFont="1" applyBorder="1" applyAlignment="1">
      <alignment horizontal="right"/>
    </xf>
    <xf numFmtId="9" fontId="0" fillId="0" borderId="3" xfId="1" applyFont="1" applyBorder="1"/>
    <xf numFmtId="0" fontId="2" fillId="7" borderId="2" xfId="0" applyFont="1" applyFill="1" applyBorder="1" applyAlignment="1">
      <alignment horizontal="center" vertical="center" wrapText="1"/>
    </xf>
    <xf numFmtId="9" fontId="2" fillId="7" borderId="3" xfId="1" applyFont="1" applyFill="1" applyBorder="1" applyAlignment="1">
      <alignment horizontal="center" vertical="center" wrapText="1"/>
    </xf>
    <xf numFmtId="0" fontId="0" fillId="0" borderId="6" xfId="0" applyBorder="1"/>
    <xf numFmtId="0" fontId="0" fillId="0" borderId="2" xfId="0" applyBorder="1"/>
    <xf numFmtId="0" fontId="0" fillId="0" borderId="5" xfId="0" applyBorder="1"/>
    <xf numFmtId="0" fontId="2" fillId="7" borderId="2" xfId="0" applyFont="1" applyFill="1" applyBorder="1" applyAlignment="1">
      <alignment vertical="center" wrapText="1"/>
    </xf>
    <xf numFmtId="9" fontId="0" fillId="0" borderId="6" xfId="1" applyFont="1" applyBorder="1"/>
    <xf numFmtId="9" fontId="0" fillId="0" borderId="6" xfId="0" applyNumberFormat="1" applyBorder="1"/>
    <xf numFmtId="44" fontId="2" fillId="7" borderId="7" xfId="2" applyFont="1" applyFill="1" applyBorder="1" applyAlignment="1">
      <alignment horizontal="center" vertical="center" wrapText="1"/>
    </xf>
    <xf numFmtId="44" fontId="0" fillId="0" borderId="5" xfId="2" applyFont="1" applyBorder="1"/>
    <xf numFmtId="9" fontId="0" fillId="6" borderId="0" xfId="1" applyFont="1" applyFill="1"/>
    <xf numFmtId="0" fontId="0" fillId="0" borderId="0" xfId="0" applyFill="1" applyBorder="1"/>
    <xf numFmtId="0" fontId="6" fillId="3" borderId="1" xfId="0" applyFont="1" applyFill="1" applyBorder="1" applyAlignment="1">
      <alignment vertical="top" wrapText="1"/>
    </xf>
    <xf numFmtId="44" fontId="0" fillId="0" borderId="0" xfId="2" applyFont="1" applyAlignment="1">
      <alignment horizontal="left" vertical="top" wrapText="1"/>
    </xf>
    <xf numFmtId="0" fontId="2" fillId="0" borderId="4" xfId="0" applyFont="1" applyBorder="1" applyAlignment="1">
      <alignment horizontal="left" vertical="top" wrapText="1"/>
    </xf>
    <xf numFmtId="0" fontId="0" fillId="0" borderId="4" xfId="0" applyBorder="1"/>
    <xf numFmtId="0" fontId="0" fillId="0" borderId="0" xfId="0" applyFill="1" applyAlignment="1">
      <alignment horizontal="left" vertical="top" wrapText="1"/>
    </xf>
    <xf numFmtId="44" fontId="2" fillId="4" borderId="0" xfId="2" applyFont="1" applyFill="1" applyAlignment="1">
      <alignment horizontal="left" vertical="top" wrapText="1"/>
    </xf>
    <xf numFmtId="0" fontId="2" fillId="0" borderId="4" xfId="0" applyFont="1" applyFill="1" applyBorder="1" applyAlignment="1">
      <alignment horizontal="left" vertical="top" wrapText="1"/>
    </xf>
    <xf numFmtId="0" fontId="0" fillId="0" borderId="0" xfId="0" applyFont="1" applyFill="1" applyAlignment="1">
      <alignment horizontal="left" vertical="top" wrapText="1"/>
    </xf>
    <xf numFmtId="0" fontId="0" fillId="0" borderId="0" xfId="0" applyFill="1"/>
    <xf numFmtId="0" fontId="0" fillId="0" borderId="4" xfId="0" applyFill="1" applyBorder="1"/>
    <xf numFmtId="40" fontId="0" fillId="0" borderId="0" xfId="0" applyNumberFormat="1" applyAlignment="1">
      <alignment horizontal="left" vertical="top" wrapText="1"/>
    </xf>
    <xf numFmtId="40" fontId="0" fillId="0" borderId="0" xfId="2" applyNumberFormat="1" applyFont="1" applyAlignment="1">
      <alignment horizontal="left" vertical="top" wrapText="1"/>
    </xf>
    <xf numFmtId="40" fontId="0" fillId="0" borderId="0" xfId="0" applyNumberFormat="1" applyAlignment="1">
      <alignment horizontal="left" vertical="top"/>
    </xf>
    <xf numFmtId="40" fontId="5" fillId="0" borderId="0" xfId="0" applyNumberFormat="1" applyFont="1" applyAlignment="1">
      <alignment horizontal="left" vertical="top" wrapText="1"/>
    </xf>
    <xf numFmtId="40" fontId="7" fillId="4" borderId="0" xfId="0" applyNumberFormat="1" applyFont="1" applyFill="1" applyAlignment="1">
      <alignment horizontal="left" vertical="top" wrapText="1"/>
    </xf>
    <xf numFmtId="40" fontId="3" fillId="0" borderId="0" xfId="0" applyNumberFormat="1" applyFont="1" applyAlignment="1">
      <alignment horizontal="left" vertical="top" wrapText="1"/>
    </xf>
    <xf numFmtId="40" fontId="6" fillId="3" borderId="1" xfId="0" applyNumberFormat="1" applyFont="1" applyFill="1" applyBorder="1" applyAlignment="1">
      <alignment horizontal="left" vertical="top"/>
    </xf>
    <xf numFmtId="40" fontId="2" fillId="0" borderId="4" xfId="0" applyNumberFormat="1" applyFont="1" applyBorder="1" applyAlignment="1">
      <alignment horizontal="left" vertical="top" wrapText="1"/>
    </xf>
    <xf numFmtId="40" fontId="0" fillId="0" borderId="0" xfId="0" applyNumberFormat="1" applyFill="1" applyAlignment="1">
      <alignment horizontal="left" vertical="top" wrapText="1"/>
    </xf>
    <xf numFmtId="40" fontId="2" fillId="0" borderId="4" xfId="0" applyNumberFormat="1" applyFont="1" applyFill="1" applyBorder="1" applyAlignment="1">
      <alignment horizontal="left" vertical="top" wrapText="1"/>
    </xf>
    <xf numFmtId="40" fontId="0" fillId="0" borderId="0" xfId="0" applyNumberFormat="1" applyFont="1" applyFill="1" applyAlignment="1">
      <alignment horizontal="left" vertical="top" wrapText="1"/>
    </xf>
    <xf numFmtId="40" fontId="0" fillId="0" borderId="0" xfId="0" applyNumberFormat="1"/>
    <xf numFmtId="40" fontId="2" fillId="4" borderId="0" xfId="0" applyNumberFormat="1" applyFont="1" applyFill="1" applyAlignment="1">
      <alignment horizontal="left" vertical="top" wrapText="1"/>
    </xf>
    <xf numFmtId="40" fontId="2" fillId="4" borderId="0" xfId="2" applyNumberFormat="1" applyFont="1" applyFill="1" applyAlignment="1">
      <alignment horizontal="left" vertical="top" wrapText="1"/>
    </xf>
    <xf numFmtId="40" fontId="0" fillId="0" borderId="0" xfId="2" applyNumberFormat="1" applyFont="1"/>
    <xf numFmtId="8" fontId="0" fillId="0" borderId="0" xfId="0" applyNumberFormat="1" applyAlignment="1">
      <alignment horizontal="left" vertical="top"/>
    </xf>
    <xf numFmtId="165" fontId="2" fillId="4" borderId="0" xfId="0" applyNumberFormat="1" applyFont="1" applyFill="1" applyAlignment="1">
      <alignment horizontal="left" vertical="top"/>
    </xf>
    <xf numFmtId="165" fontId="0" fillId="0" borderId="0" xfId="0" applyNumberFormat="1" applyAlignment="1">
      <alignment horizontal="left" vertical="top"/>
    </xf>
    <xf numFmtId="38" fontId="0" fillId="0" borderId="0" xfId="0" applyNumberFormat="1" applyAlignment="1">
      <alignment horizontal="left" vertical="top"/>
    </xf>
    <xf numFmtId="165" fontId="2" fillId="0" borderId="0" xfId="0" applyNumberFormat="1" applyFont="1" applyAlignment="1">
      <alignment horizontal="left" vertical="top"/>
    </xf>
    <xf numFmtId="165" fontId="2" fillId="2" borderId="0" xfId="0" applyNumberFormat="1" applyFont="1" applyFill="1" applyAlignment="1">
      <alignment vertical="top"/>
    </xf>
    <xf numFmtId="165" fontId="0" fillId="0" borderId="0" xfId="0" applyNumberFormat="1" applyAlignment="1">
      <alignment horizontal="left" vertical="top" wrapText="1"/>
    </xf>
    <xf numFmtId="166" fontId="0" fillId="0" borderId="0" xfId="0" applyNumberFormat="1" applyAlignment="1">
      <alignment horizontal="left" vertical="top"/>
    </xf>
    <xf numFmtId="166" fontId="0" fillId="0" borderId="0" xfId="0" applyNumberFormat="1" applyAlignment="1">
      <alignment vertical="top"/>
    </xf>
    <xf numFmtId="166" fontId="0" fillId="0" borderId="0" xfId="0" applyNumberFormat="1" applyAlignment="1">
      <alignment vertical="top" wrapText="1"/>
    </xf>
    <xf numFmtId="166" fontId="2" fillId="4" borderId="0" xfId="0" applyNumberFormat="1" applyFont="1" applyFill="1" applyAlignment="1">
      <alignment horizontal="left" vertical="top"/>
    </xf>
    <xf numFmtId="9" fontId="0" fillId="0" borderId="0" xfId="0" applyNumberFormat="1" applyAlignment="1">
      <alignment horizontal="left" vertical="top"/>
    </xf>
    <xf numFmtId="41" fontId="0" fillId="0" borderId="0" xfId="2" applyNumberFormat="1" applyFont="1" applyAlignment="1">
      <alignment horizontal="left" vertical="top" wrapText="1"/>
    </xf>
    <xf numFmtId="41" fontId="2" fillId="0" borderId="4" xfId="2" applyNumberFormat="1" applyFont="1" applyBorder="1" applyAlignment="1">
      <alignment horizontal="left" vertical="top" wrapText="1"/>
    </xf>
    <xf numFmtId="41" fontId="0" fillId="0" borderId="0" xfId="2" applyNumberFormat="1" applyFont="1" applyFill="1" applyAlignment="1">
      <alignment horizontal="left" vertical="top" wrapText="1"/>
    </xf>
    <xf numFmtId="41" fontId="2" fillId="0" borderId="4" xfId="2" applyNumberFormat="1" applyFont="1" applyFill="1" applyBorder="1" applyAlignment="1">
      <alignment horizontal="left" vertical="top" wrapText="1"/>
    </xf>
    <xf numFmtId="41" fontId="0" fillId="0" borderId="0" xfId="2" applyNumberFormat="1" applyFont="1" applyFill="1" applyBorder="1" applyAlignment="1">
      <alignment horizontal="left" vertical="top" wrapText="1"/>
    </xf>
    <xf numFmtId="0" fontId="0" fillId="0" borderId="0" xfId="0" applyAlignment="1">
      <alignment wrapText="1"/>
    </xf>
    <xf numFmtId="0" fontId="2" fillId="7" borderId="7" xfId="0" applyFont="1" applyFill="1" applyBorder="1" applyAlignment="1">
      <alignment horizontal="center" vertical="center" wrapText="1"/>
    </xf>
    <xf numFmtId="41" fontId="2" fillId="4" borderId="0" xfId="2" applyNumberFormat="1" applyFont="1" applyFill="1" applyAlignment="1">
      <alignment horizontal="left" vertical="top" wrapText="1"/>
    </xf>
    <xf numFmtId="0" fontId="4" fillId="0" borderId="0" xfId="0" applyFont="1" applyAlignment="1">
      <alignment horizontal="center" vertical="center" wrapText="1"/>
    </xf>
    <xf numFmtId="41" fontId="0" fillId="0" borderId="0" xfId="0" applyNumberFormat="1"/>
    <xf numFmtId="166" fontId="0" fillId="0" borderId="0" xfId="0" applyNumberFormat="1" applyFill="1" applyAlignment="1">
      <alignment horizontal="left" vertical="top" wrapText="1"/>
    </xf>
    <xf numFmtId="41" fontId="0" fillId="0" borderId="0" xfId="2" applyNumberFormat="1" applyFont="1"/>
    <xf numFmtId="41" fontId="0" fillId="0" borderId="0" xfId="0" applyNumberFormat="1" applyAlignment="1">
      <alignment horizontal="left" vertical="top"/>
    </xf>
    <xf numFmtId="0" fontId="6" fillId="3" borderId="0" xfId="0" applyFont="1" applyFill="1" applyBorder="1" applyAlignment="1">
      <alignment vertical="top" wrapText="1"/>
    </xf>
    <xf numFmtId="0" fontId="2" fillId="0" borderId="0" xfId="0" applyFont="1" applyBorder="1" applyAlignment="1">
      <alignment horizontal="left" vertical="top" wrapText="1"/>
    </xf>
    <xf numFmtId="166" fontId="0" fillId="0" borderId="0" xfId="0" applyNumberFormat="1"/>
    <xf numFmtId="166" fontId="0" fillId="0" borderId="0" xfId="0" applyNumberFormat="1" applyFill="1" applyAlignment="1">
      <alignment vertical="top"/>
    </xf>
    <xf numFmtId="166" fontId="10" fillId="0" borderId="0" xfId="0" applyNumberFormat="1" applyFont="1" applyAlignment="1">
      <alignment vertical="top"/>
    </xf>
    <xf numFmtId="164" fontId="2" fillId="0" borderId="1" xfId="0" applyNumberFormat="1" applyFont="1" applyBorder="1" applyAlignment="1">
      <alignment horizontal="left" vertical="top"/>
    </xf>
    <xf numFmtId="9" fontId="0" fillId="0" borderId="0" xfId="0" applyNumberFormat="1" applyAlignment="1">
      <alignment horizontal="center" vertical="top"/>
    </xf>
    <xf numFmtId="0" fontId="0" fillId="0" borderId="9" xfId="0" applyBorder="1" applyAlignment="1">
      <alignment horizontal="center" vertical="center"/>
    </xf>
    <xf numFmtId="0" fontId="0" fillId="0" borderId="0" xfId="0" applyFont="1" applyAlignment="1">
      <alignment horizontal="center" vertical="top"/>
    </xf>
    <xf numFmtId="0" fontId="0" fillId="0" borderId="0" xfId="0" applyAlignment="1">
      <alignment horizontal="center" vertical="top"/>
    </xf>
    <xf numFmtId="0" fontId="0" fillId="0" borderId="0" xfId="0" applyProtection="1">
      <protection locked="0"/>
    </xf>
    <xf numFmtId="0" fontId="2" fillId="0" borderId="0" xfId="0" applyFont="1" applyAlignment="1" applyProtection="1">
      <alignment horizontal="center"/>
      <protection locked="0"/>
    </xf>
    <xf numFmtId="0" fontId="2" fillId="6" borderId="0" xfId="0" applyFont="1" applyFill="1" applyAlignment="1" applyProtection="1">
      <alignment horizontal="center"/>
      <protection locked="0"/>
    </xf>
    <xf numFmtId="0" fontId="2" fillId="0" borderId="0" xfId="0" applyFont="1" applyProtection="1">
      <protection locked="0"/>
    </xf>
    <xf numFmtId="9" fontId="0" fillId="0" borderId="0" xfId="1" applyFont="1" applyProtection="1">
      <protection locked="0"/>
    </xf>
    <xf numFmtId="0" fontId="0" fillId="0" borderId="0" xfId="0" applyAlignment="1" applyProtection="1">
      <alignment horizontal="center"/>
      <protection locked="0"/>
    </xf>
    <xf numFmtId="44" fontId="2" fillId="0" borderId="0" xfId="2" applyFont="1" applyFill="1" applyProtection="1">
      <protection locked="0"/>
    </xf>
    <xf numFmtId="0" fontId="0" fillId="10" borderId="0" xfId="0" applyFill="1" applyProtection="1">
      <protection locked="0"/>
    </xf>
    <xf numFmtId="8" fontId="0" fillId="0" borderId="0" xfId="0" applyNumberFormat="1" applyAlignment="1" applyProtection="1">
      <alignment horizontal="center"/>
      <protection locked="0"/>
    </xf>
    <xf numFmtId="0" fontId="2" fillId="0" borderId="4" xfId="0" applyFont="1" applyBorder="1" applyAlignment="1" applyProtection="1">
      <alignment horizontal="center"/>
      <protection locked="0"/>
    </xf>
    <xf numFmtId="8" fontId="0" fillId="0" borderId="4" xfId="0" applyNumberFormat="1" applyBorder="1" applyAlignment="1" applyProtection="1">
      <alignment horizontal="center"/>
      <protection locked="0"/>
    </xf>
    <xf numFmtId="0" fontId="0" fillId="0" borderId="4" xfId="0" applyBorder="1" applyAlignment="1" applyProtection="1">
      <alignment horizontal="center"/>
      <protection locked="0"/>
    </xf>
    <xf numFmtId="164" fontId="0" fillId="0" borderId="11" xfId="0" applyNumberFormat="1" applyBorder="1" applyAlignment="1">
      <alignment horizontal="left" vertical="top"/>
    </xf>
    <xf numFmtId="0" fontId="0" fillId="0" borderId="11" xfId="0" applyBorder="1" applyAlignment="1">
      <alignment horizontal="left" vertical="top"/>
    </xf>
    <xf numFmtId="41" fontId="0" fillId="0" borderId="11" xfId="0" applyNumberFormat="1" applyBorder="1" applyAlignment="1">
      <alignment horizontal="left" vertical="top"/>
    </xf>
    <xf numFmtId="0" fontId="2" fillId="0" borderId="0" xfId="0" applyFont="1" applyAlignment="1">
      <alignment horizontal="center" vertical="top" wrapText="1"/>
    </xf>
    <xf numFmtId="0" fontId="0" fillId="0" borderId="0" xfId="0" applyAlignment="1"/>
    <xf numFmtId="9" fontId="0" fillId="0" borderId="0" xfId="1" applyFont="1" applyAlignment="1"/>
    <xf numFmtId="44" fontId="0" fillId="0" borderId="0" xfId="2" applyFont="1" applyAlignment="1"/>
    <xf numFmtId="0" fontId="2" fillId="0" borderId="0" xfId="0" applyFont="1" applyAlignment="1" applyProtection="1">
      <alignment horizontal="right"/>
      <protection locked="0"/>
    </xf>
    <xf numFmtId="0" fontId="0" fillId="0" borderId="4" xfId="0" applyFill="1" applyBorder="1" applyAlignment="1" applyProtection="1">
      <alignment horizontal="center"/>
      <protection locked="0"/>
    </xf>
    <xf numFmtId="9" fontId="2" fillId="0" borderId="4" xfId="0" applyNumberFormat="1" applyFont="1" applyFill="1" applyBorder="1" applyAlignment="1" applyProtection="1">
      <alignment horizontal="center"/>
      <protection locked="0"/>
    </xf>
    <xf numFmtId="41" fontId="0" fillId="0" borderId="0" xfId="2" applyNumberFormat="1" applyFont="1" applyFill="1" applyAlignment="1">
      <alignment horizontal="left" vertical="top"/>
    </xf>
    <xf numFmtId="0" fontId="5" fillId="0" borderId="0" xfId="0" applyFont="1" applyFill="1" applyAlignment="1">
      <alignment horizontal="left" vertical="top" wrapText="1"/>
    </xf>
    <xf numFmtId="0" fontId="0" fillId="0" borderId="0" xfId="0" applyFill="1" applyAlignment="1">
      <alignment wrapText="1"/>
    </xf>
    <xf numFmtId="8" fontId="0" fillId="0" borderId="0" xfId="0" applyNumberFormat="1" applyFill="1"/>
    <xf numFmtId="0" fontId="6" fillId="0" borderId="0" xfId="0" applyFont="1" applyFill="1" applyAlignment="1" applyProtection="1">
      <alignment horizontal="center"/>
      <protection locked="0"/>
    </xf>
    <xf numFmtId="9" fontId="0" fillId="0" borderId="2" xfId="0" applyNumberFormat="1" applyBorder="1"/>
    <xf numFmtId="9" fontId="0" fillId="0" borderId="0" xfId="2" applyNumberFormat="1" applyFont="1"/>
    <xf numFmtId="0" fontId="0" fillId="6" borderId="7" xfId="0" applyFill="1" applyBorder="1"/>
    <xf numFmtId="9" fontId="0" fillId="6" borderId="7" xfId="1" applyFont="1" applyFill="1" applyBorder="1"/>
    <xf numFmtId="0" fontId="2" fillId="0" borderId="0" xfId="0" applyFont="1" applyAlignment="1">
      <alignment horizontal="center"/>
    </xf>
    <xf numFmtId="42" fontId="0" fillId="0" borderId="0" xfId="0" applyNumberFormat="1" applyProtection="1">
      <protection locked="0"/>
    </xf>
    <xf numFmtId="42" fontId="0" fillId="8" borderId="4" xfId="2" applyNumberFormat="1" applyFont="1" applyFill="1" applyBorder="1" applyAlignment="1" applyProtection="1">
      <alignment horizontal="center"/>
      <protection locked="0"/>
    </xf>
    <xf numFmtId="42" fontId="2" fillId="6" borderId="0" xfId="2" applyNumberFormat="1" applyFont="1" applyFill="1" applyProtection="1">
      <protection locked="0"/>
    </xf>
    <xf numFmtId="42" fontId="2" fillId="6" borderId="0" xfId="2" applyNumberFormat="1" applyFont="1" applyFill="1" applyAlignment="1" applyProtection="1">
      <alignment horizontal="center"/>
      <protection locked="0"/>
    </xf>
    <xf numFmtId="42" fontId="0" fillId="0" borderId="0" xfId="0" applyNumberFormat="1" applyAlignment="1" applyProtection="1">
      <alignment horizontal="center"/>
      <protection locked="0"/>
    </xf>
    <xf numFmtId="0" fontId="0" fillId="6" borderId="7" xfId="0" applyFill="1" applyBorder="1" applyProtection="1">
      <protection locked="0"/>
    </xf>
    <xf numFmtId="9" fontId="0" fillId="6" borderId="7" xfId="1" applyFont="1" applyFill="1" applyBorder="1" applyAlignment="1" applyProtection="1">
      <alignment horizontal="center" wrapText="1"/>
      <protection locked="0"/>
    </xf>
    <xf numFmtId="42" fontId="0" fillId="0" borderId="7" xfId="0" applyNumberFormat="1" applyBorder="1" applyProtection="1">
      <protection locked="0"/>
    </xf>
    <xf numFmtId="0" fontId="0" fillId="6" borderId="7" xfId="0" applyFill="1" applyBorder="1" applyAlignment="1" applyProtection="1">
      <alignment horizontal="center"/>
      <protection locked="0"/>
    </xf>
    <xf numFmtId="42" fontId="0" fillId="0" borderId="7" xfId="2" applyNumberFormat="1" applyFont="1" applyBorder="1" applyProtection="1">
      <protection locked="0"/>
    </xf>
    <xf numFmtId="0" fontId="2" fillId="0" borderId="7" xfId="0" applyFont="1" applyBorder="1" applyAlignment="1" applyProtection="1">
      <alignment horizontal="center"/>
      <protection locked="0"/>
    </xf>
    <xf numFmtId="0" fontId="2" fillId="0" borderId="7" xfId="0" applyFont="1" applyFill="1" applyBorder="1" applyAlignment="1" applyProtection="1">
      <alignment horizontal="center"/>
      <protection locked="0"/>
    </xf>
    <xf numFmtId="0" fontId="0" fillId="0" borderId="0" xfId="0" applyFill="1" applyProtection="1">
      <protection locked="0"/>
    </xf>
    <xf numFmtId="0" fontId="0" fillId="0" borderId="0" xfId="0" applyFill="1" applyAlignment="1" applyProtection="1">
      <alignment horizontal="center"/>
      <protection locked="0"/>
    </xf>
    <xf numFmtId="40" fontId="0" fillId="7" borderId="0" xfId="0" applyNumberFormat="1" applyFill="1" applyAlignment="1">
      <alignment horizontal="left" vertical="top" wrapText="1"/>
    </xf>
    <xf numFmtId="41" fontId="0" fillId="7" borderId="0" xfId="2" applyNumberFormat="1" applyFont="1" applyFill="1" applyAlignment="1">
      <alignment horizontal="left" vertical="top" wrapText="1"/>
    </xf>
    <xf numFmtId="0" fontId="0" fillId="7" borderId="0" xfId="0" applyFill="1" applyAlignment="1">
      <alignment horizontal="left" vertical="top" wrapText="1"/>
    </xf>
    <xf numFmtId="0" fontId="0" fillId="7" borderId="0" xfId="0" applyFill="1"/>
    <xf numFmtId="40" fontId="2" fillId="2" borderId="0" xfId="0" applyNumberFormat="1" applyFont="1" applyFill="1" applyAlignment="1">
      <alignment vertical="top"/>
    </xf>
    <xf numFmtId="40" fontId="12" fillId="0" borderId="0" xfId="2" applyNumberFormat="1" applyFont="1" applyAlignment="1">
      <alignment horizontal="left" vertical="top" wrapText="1"/>
    </xf>
    <xf numFmtId="40" fontId="13" fillId="0" borderId="0" xfId="0" applyNumberFormat="1" applyFont="1" applyAlignment="1">
      <alignment horizontal="left" vertical="top" wrapText="1"/>
    </xf>
    <xf numFmtId="41" fontId="0" fillId="0" borderId="0" xfId="0" applyNumberFormat="1" applyAlignment="1">
      <alignment horizontal="left" vertical="top" wrapText="1"/>
    </xf>
    <xf numFmtId="41" fontId="2" fillId="2" borderId="0" xfId="0" applyNumberFormat="1" applyFont="1" applyFill="1" applyAlignment="1">
      <alignment vertical="top"/>
    </xf>
    <xf numFmtId="41" fontId="2" fillId="4" borderId="0" xfId="0" applyNumberFormat="1" applyFont="1" applyFill="1" applyAlignment="1">
      <alignment horizontal="left" vertical="top"/>
    </xf>
    <xf numFmtId="41" fontId="3" fillId="0" borderId="0" xfId="0" applyNumberFormat="1" applyFont="1" applyAlignment="1">
      <alignment horizontal="left" vertical="top" wrapText="1"/>
    </xf>
    <xf numFmtId="41" fontId="0" fillId="0" borderId="0" xfId="2" applyNumberFormat="1" applyFont="1" applyAlignment="1">
      <alignment horizontal="left" vertical="top"/>
    </xf>
    <xf numFmtId="41" fontId="6" fillId="3" borderId="1" xfId="0" applyNumberFormat="1" applyFont="1" applyFill="1" applyBorder="1" applyAlignment="1">
      <alignment horizontal="left" vertical="top"/>
    </xf>
    <xf numFmtId="41" fontId="6" fillId="3" borderId="0" xfId="0" applyNumberFormat="1" applyFont="1" applyFill="1" applyBorder="1" applyAlignment="1">
      <alignment horizontal="left" vertical="top"/>
    </xf>
    <xf numFmtId="41" fontId="0" fillId="4" borderId="0" xfId="0" applyNumberFormat="1" applyFill="1"/>
    <xf numFmtId="41" fontId="0" fillId="0" borderId="0" xfId="0" applyNumberFormat="1" applyFill="1"/>
    <xf numFmtId="0" fontId="0" fillId="0" borderId="0" xfId="0" applyAlignment="1">
      <alignment horizontal="center"/>
    </xf>
    <xf numFmtId="0" fontId="0" fillId="0" borderId="0" xfId="0" applyFont="1" applyAlignment="1">
      <alignment horizontal="center"/>
    </xf>
    <xf numFmtId="0" fontId="2" fillId="0" borderId="1" xfId="0" applyFont="1" applyBorder="1"/>
    <xf numFmtId="0" fontId="2" fillId="0" borderId="0" xfId="0" applyFont="1" applyFill="1" applyBorder="1" applyAlignment="1">
      <alignment horizontal="left" vertical="top" wrapText="1"/>
    </xf>
    <xf numFmtId="9" fontId="0" fillId="2" borderId="0" xfId="1" applyFont="1" applyFill="1"/>
    <xf numFmtId="0" fontId="2" fillId="0" borderId="0" xfId="0" applyFont="1" applyAlignment="1">
      <alignment horizontal="right"/>
    </xf>
    <xf numFmtId="41" fontId="0" fillId="4" borderId="0" xfId="2" applyNumberFormat="1" applyFont="1" applyFill="1"/>
    <xf numFmtId="43" fontId="0" fillId="0" borderId="0" xfId="0" applyNumberFormat="1"/>
    <xf numFmtId="9" fontId="0" fillId="0" borderId="0" xfId="0" applyNumberFormat="1"/>
    <xf numFmtId="42" fontId="2" fillId="4" borderId="0" xfId="2" applyNumberFormat="1" applyFont="1" applyFill="1" applyAlignment="1">
      <alignment horizontal="left" vertical="top" wrapText="1"/>
    </xf>
    <xf numFmtId="9" fontId="0" fillId="6" borderId="7" xfId="1" applyNumberFormat="1" applyFont="1" applyFill="1" applyBorder="1"/>
    <xf numFmtId="41" fontId="0" fillId="0" borderId="6" xfId="2" applyNumberFormat="1" applyFont="1" applyFill="1" applyBorder="1"/>
    <xf numFmtId="41" fontId="0" fillId="0" borderId="2" xfId="1" applyNumberFormat="1" applyFont="1" applyBorder="1"/>
    <xf numFmtId="41" fontId="0" fillId="0" borderId="3" xfId="2" applyNumberFormat="1" applyFont="1" applyBorder="1"/>
    <xf numFmtId="0" fontId="0" fillId="0" borderId="0" xfId="0" applyAlignment="1">
      <alignment horizontal="center" wrapText="1"/>
    </xf>
    <xf numFmtId="0" fontId="2" fillId="0" borderId="0" xfId="0" applyFont="1" applyAlignment="1">
      <alignment horizontal="center"/>
    </xf>
    <xf numFmtId="0" fontId="9" fillId="9" borderId="1" xfId="0" applyFont="1" applyFill="1" applyBorder="1" applyAlignment="1">
      <alignment horizontal="center"/>
    </xf>
    <xf numFmtId="0" fontId="2" fillId="7" borderId="7" xfId="0" applyFont="1" applyFill="1" applyBorder="1" applyAlignment="1">
      <alignment horizontal="center" vertical="center" wrapText="1"/>
    </xf>
    <xf numFmtId="0" fontId="6" fillId="5" borderId="0" xfId="0" applyFont="1" applyFill="1" applyAlignment="1" applyProtection="1">
      <alignment horizontal="center"/>
      <protection locked="0"/>
    </xf>
    <xf numFmtId="0" fontId="2" fillId="10" borderId="0" xfId="0" applyFont="1" applyFill="1" applyAlignment="1" applyProtection="1">
      <alignment horizontal="center"/>
      <protection locked="0"/>
    </xf>
    <xf numFmtId="0" fontId="2" fillId="11" borderId="0" xfId="0" applyFont="1" applyFill="1" applyBorder="1" applyAlignment="1" applyProtection="1">
      <alignment horizontal="center"/>
      <protection locked="0"/>
    </xf>
    <xf numFmtId="0" fontId="2" fillId="11" borderId="0" xfId="0" applyFont="1" applyFill="1" applyAlignment="1" applyProtection="1">
      <alignment horizontal="center"/>
      <protection locked="0"/>
    </xf>
    <xf numFmtId="0" fontId="6" fillId="3" borderId="1" xfId="0" applyFont="1" applyFill="1" applyBorder="1" applyAlignment="1">
      <alignment horizontal="left" vertical="top" wrapText="1"/>
    </xf>
    <xf numFmtId="0" fontId="4" fillId="0" borderId="0" xfId="0" applyFont="1" applyAlignment="1">
      <alignment horizontal="center" vertical="center" wrapText="1"/>
    </xf>
    <xf numFmtId="0" fontId="4" fillId="6" borderId="1" xfId="0" applyFont="1" applyFill="1" applyBorder="1" applyAlignment="1">
      <alignment horizontal="center" vertical="center"/>
    </xf>
    <xf numFmtId="0" fontId="2" fillId="0" borderId="0" xfId="0" applyFont="1" applyAlignment="1">
      <alignment horizontal="center" vertical="top"/>
    </xf>
    <xf numFmtId="164" fontId="2" fillId="0" borderId="0" xfId="0" applyNumberFormat="1" applyFont="1" applyAlignment="1">
      <alignment horizontal="center" vertical="top"/>
    </xf>
    <xf numFmtId="42" fontId="0" fillId="0" borderId="0" xfId="2" applyNumberFormat="1" applyFont="1"/>
    <xf numFmtId="42" fontId="0" fillId="6" borderId="7" xfId="2" applyNumberFormat="1" applyFont="1" applyFill="1" applyBorder="1"/>
    <xf numFmtId="42" fontId="0" fillId="0" borderId="6" xfId="2" applyNumberFormat="1" applyFont="1" applyFill="1" applyBorder="1"/>
    <xf numFmtId="42" fontId="0" fillId="0" borderId="10" xfId="2" applyNumberFormat="1" applyFont="1" applyBorder="1"/>
    <xf numFmtId="42" fontId="0" fillId="8" borderId="3" xfId="0" applyNumberFormat="1" applyFill="1" applyBorder="1"/>
    <xf numFmtId="9" fontId="0" fillId="6" borderId="7" xfId="2" applyNumberFormat="1" applyFont="1" applyFill="1" applyBorder="1"/>
    <xf numFmtId="42" fontId="0" fillId="0" borderId="6" xfId="2" applyNumberFormat="1" applyFont="1" applyBorder="1"/>
    <xf numFmtId="42" fontId="0" fillId="0" borderId="2" xfId="2" applyNumberFormat="1" applyFont="1" applyBorder="1"/>
    <xf numFmtId="42" fontId="0" fillId="0" borderId="3" xfId="2" applyNumberFormat="1" applyFont="1" applyBorder="1"/>
    <xf numFmtId="42" fontId="0" fillId="0" borderId="0" xfId="0" applyNumberFormat="1"/>
    <xf numFmtId="42" fontId="0" fillId="8" borderId="8" xfId="2" applyNumberFormat="1" applyFont="1" applyFill="1" applyBorder="1"/>
  </cellXfs>
  <cellStyles count="4">
    <cellStyle name="Currency" xfId="2" builtinId="4"/>
    <cellStyle name="Normal" xfId="0" builtinId="0"/>
    <cellStyle name="Normal 2 2" xfId="3" xr:uid="{D79F03AC-C0FC-4DD7-9DEE-41D98FE11916}"/>
    <cellStyle name="Percent" xfId="1" builtinId="5"/>
  </cellStyles>
  <dxfs count="1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Ebert, Robin" id="{E3347559-E662-4CE1-B51A-7B0C268DBE4C}" userId="S::REbert@scfirststeps.org::066c6b94-49c0-46c7-a9b0-390cc41b58c2"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6-02-28T15:32:29.63" personId="{E3347559-E662-4CE1-B51A-7B0C268DBE4C}" id="{94B033A0-0F1B-45F9-8E8A-1B1C6BC95477}">
    <text>List Staff Member full names</text>
  </threadedComment>
  <threadedComment ref="B4" dT="2026-02-28T15:32:49.24" personId="{E3347559-E662-4CE1-B51A-7B0C268DBE4C}" id="{CBCFCEAF-5818-4727-8886-A8440E88CEA6}">
    <text>List full job title (no acronyms, please)</text>
  </threadedComment>
  <threadedComment ref="C4" dT="2026-02-28T15:33:05.68" personId="{E3347559-E662-4CE1-B51A-7B0C268DBE4C}" id="{AAE70E8D-03DB-4CB9-8281-126CDC636341}">
    <text>Select if this position is hourly or salaried</text>
  </threadedComment>
  <threadedComment ref="D4" dT="2026-02-28T15:33:28.04" personId="{E3347559-E662-4CE1-B51A-7B0C268DBE4C}" id="{8F76757A-F7B3-4B57-805D-0325614D0693}">
    <text>This section will auto-fill</text>
  </threadedComment>
  <threadedComment ref="E4" dT="2026-03-02T15:37:55.72" personId="{E3347559-E662-4CE1-B51A-7B0C268DBE4C}" id="{12CCBAE9-DD56-4260-97A7-FE6A7013FB06}">
    <text>Leave blank</text>
  </threadedComment>
  <threadedComment ref="A19" dT="2026-02-28T15:34:05.01" personId="{E3347559-E662-4CE1-B51A-7B0C268DBE4C}" id="{D005CD7F-D087-4E57-A078-F8A59A5B42E6}">
    <text xml:space="preserve">These will fill in with the information from above
</text>
  </threadedComment>
  <threadedComment ref="B19" dT="2026-02-28T15:34:12.89" personId="{E3347559-E662-4CE1-B51A-7B0C268DBE4C}" id="{4E846BB0-4A33-446C-B25B-CDC511FDC3CC}">
    <text>These will fill in with the information from above</text>
  </threadedComment>
  <threadedComment ref="E19" dT="2026-02-28T15:31:45.98" personId="{E3347559-E662-4CE1-B51A-7B0C268DBE4C}" id="{4DFC6343-2BBC-48D7-8CB5-FD66F70D707A}">
    <text>Insert % of salary you would like to budget for this fringe category</text>
  </threadedComment>
  <threadedComment ref="A35" dT="2026-02-28T15:34:33.91" personId="{E3347559-E662-4CE1-B51A-7B0C268DBE4C}" id="{F64D0894-EA35-421A-9C5D-FED1E9A8319D}">
    <text>These will fill in with the information from above</text>
  </threadedComment>
  <threadedComment ref="B35" dT="2026-02-28T15:34:47.18" personId="{E3347559-E662-4CE1-B51A-7B0C268DBE4C}" id="{16D676C4-80A8-415A-8B00-CCEAC9DF1483}">
    <text>These will fill in with the information from above</text>
  </threadedComment>
  <threadedComment ref="E35" dT="2026-02-28T15:31:57.62" personId="{E3347559-E662-4CE1-B51A-7B0C268DBE4C}" id="{E29E9F75-18E2-4C8C-A41C-32268AE5C666}">
    <text>Insert % of salary you would like to budget for this fringe category</text>
  </threadedComment>
  <threadedComment ref="A51" dT="2026-02-28T15:35:00.96" personId="{E3347559-E662-4CE1-B51A-7B0C268DBE4C}" id="{B79E9DDA-8E4C-4B3C-9AA4-54F732E0904A}">
    <text>These will fill in with the information from above</text>
  </threadedComment>
  <threadedComment ref="B51" dT="2026-02-28T15:35:06.57" personId="{E3347559-E662-4CE1-B51A-7B0C268DBE4C}" id="{10C89006-415C-4FE7-9D27-3B7FA8190A31}">
    <text>These will fill in with the information from above</text>
  </threadedComment>
  <threadedComment ref="E51" dT="2026-02-28T15:32:07.88" personId="{E3347559-E662-4CE1-B51A-7B0C268DBE4C}" id="{521D935A-1F23-4F21-A35A-913B0A51331B}">
    <text>Insert % of salary you would like to budget for this fringe category</text>
  </threadedComment>
</ThreadedComments>
</file>

<file path=xl/threadedComments/threadedComment2.xml><?xml version="1.0" encoding="utf-8"?>
<ThreadedComments xmlns="http://schemas.microsoft.com/office/spreadsheetml/2018/threadedcomments" xmlns:x="http://schemas.openxmlformats.org/spreadsheetml/2006/main">
  <threadedComment ref="C20" dT="2026-02-28T15:58:40.51" personId="{E3347559-E662-4CE1-B51A-7B0C268DBE4C}" id="{C2C8D264-BD2A-4593-806D-83023591B843}">
    <text>Enter the square footage of your space</text>
  </threadedComment>
  <threadedComment ref="C21" dT="2026-02-28T15:58:58.85" personId="{E3347559-E662-4CE1-B51A-7B0C268DBE4C}" id="{E9987D04-88C5-45E6-864C-A30E77B05307}">
    <text>Enter the annual cost of the expense</text>
  </threadedComment>
  <threadedComment ref="C27" dT="2026-02-28T15:57:13.16" personId="{E3347559-E662-4CE1-B51A-7B0C268DBE4C}" id="{530BC373-D325-4D31-817E-F5C57E8CB0C5}">
    <text xml:space="preserve">Enter the % of the expense you want charged to each program
</text>
  </threadedComment>
  <threadedComment ref="G27" dT="2026-02-28T15:57:27.52" personId="{E3347559-E662-4CE1-B51A-7B0C268DBE4C}" id="{8FC60811-C7DC-44A0-8910-8F5C9E888D20}">
    <text>Type in the # of employees that work on each program</text>
  </threadedComment>
  <threadedComment ref="K27" dT="2026-02-28T15:57:45.62" personId="{E3347559-E662-4CE1-B51A-7B0C268DBE4C}" id="{20B35FE4-EFD6-4DC6-8A60-94B2CDA385C3}">
    <text>Type in the # of square feet occupied by each program</text>
  </threadedComment>
  <threadedComment ref="C39" dT="2026-02-28T15:59:16.61" personId="{E3347559-E662-4CE1-B51A-7B0C268DBE4C}" id="{3887F78B-C494-481B-91C4-2603A2C0CF83}">
    <text>Enter the square footage of your space</text>
  </threadedComment>
  <threadedComment ref="C40" dT="2026-02-28T16:08:32.96" personId="{E3347559-E662-4CE1-B51A-7B0C268DBE4C}" id="{7D51E0C5-3D05-40D0-A840-CB8BC43F65F7}">
    <text>Annual cost of this expense</text>
  </threadedComment>
  <threadedComment ref="C46" dT="2026-02-28T16:01:09.86" personId="{E3347559-E662-4CE1-B51A-7B0C268DBE4C}" id="{3F6C037D-C105-4E36-9713-205B0171AEE2}">
    <text>Enter the % of the expense you want charged to each program</text>
  </threadedComment>
  <threadedComment ref="G46" dT="2026-02-28T16:02:07.63" personId="{E3347559-E662-4CE1-B51A-7B0C268DBE4C}" id="{428A166A-D1F9-4C21-8F61-E3D8EDDFF222}">
    <text>Type in the # of employees that work on each program</text>
  </threadedComment>
  <threadedComment ref="K46" dT="2026-02-28T16:02:59.46" personId="{E3347559-E662-4CE1-B51A-7B0C268DBE4C}" id="{9612A997-78A0-462D-9B52-577DE6A3E853}">
    <text>Type in the # of square feet occupied by each program</text>
  </threadedComment>
  <threadedComment ref="C58" dT="2026-02-28T15:59:33.12" personId="{E3347559-E662-4CE1-B51A-7B0C268DBE4C}" id="{DD7F1063-2CA6-435F-A01D-AB048D70F9C9}">
    <text>Enter the square footage of your space</text>
  </threadedComment>
  <threadedComment ref="C59" dT="2026-02-28T16:08:51.90" personId="{E3347559-E662-4CE1-B51A-7B0C268DBE4C}" id="{FB93FE4F-D2D0-4096-AAB8-F779F6B4BB38}">
    <text>Annual cost of this expense</text>
  </threadedComment>
  <threadedComment ref="C65" dT="2026-02-28T16:01:21.46" personId="{E3347559-E662-4CE1-B51A-7B0C268DBE4C}" id="{906C24A0-659D-4FE8-839C-650CC54E5D0A}">
    <text>Enter the % of the expense you want charged to each program</text>
  </threadedComment>
  <threadedComment ref="G65" dT="2026-02-28T16:02:15.55" personId="{E3347559-E662-4CE1-B51A-7B0C268DBE4C}" id="{64E1991E-815D-46E5-B2EE-C566381A61C1}">
    <text>Type in the # of employees that work on each program</text>
  </threadedComment>
  <threadedComment ref="K65" dT="2026-02-28T16:03:08.33" personId="{E3347559-E662-4CE1-B51A-7B0C268DBE4C}" id="{897917D1-0EFC-4AB0-B1EB-24F88A81921D}">
    <text>Type in the # of square feet occupied by each program</text>
  </threadedComment>
  <threadedComment ref="C77" dT="2026-02-28T15:59:33.12" personId="{E3347559-E662-4CE1-B51A-7B0C268DBE4C}" id="{E2A2C69E-B633-4BBC-A5F8-1FC8B03F7AA3}">
    <text>Enter the square footage of your space</text>
  </threadedComment>
  <threadedComment ref="G84" dT="2026-02-28T16:02:26.07" personId="{E3347559-E662-4CE1-B51A-7B0C268DBE4C}" id="{32048C77-9DF4-4845-AD16-0953DA47F78D}">
    <text>Type in the # of employees that work on each program</text>
  </threadedComment>
  <threadedComment ref="K84" dT="2026-02-28T16:03:17.45" personId="{E3347559-E662-4CE1-B51A-7B0C268DBE4C}" id="{7B403584-B9C6-42F7-95BD-7E0A5F4EB4A2}">
    <text>Type in the # of square feet occupied by each program</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B134C-1A58-42D8-B6FD-0F820345E507}">
  <sheetPr>
    <tabColor theme="8" tint="0.79998168889431442"/>
  </sheetPr>
  <dimension ref="A1:B32"/>
  <sheetViews>
    <sheetView topLeftCell="A5" workbookViewId="0">
      <selection activeCell="F15" sqref="F15"/>
    </sheetView>
  </sheetViews>
  <sheetFormatPr defaultRowHeight="15" x14ac:dyDescent="0.25"/>
  <cols>
    <col min="1" max="1" width="31.140625" customWidth="1"/>
    <col min="2" max="2" width="108.42578125" style="91" customWidth="1"/>
  </cols>
  <sheetData>
    <row r="1" spans="1:2" x14ac:dyDescent="0.25">
      <c r="A1" s="186" t="s">
        <v>321</v>
      </c>
      <c r="B1" s="186"/>
    </row>
    <row r="2" spans="1:2" x14ac:dyDescent="0.25">
      <c r="A2" s="185" t="s">
        <v>346</v>
      </c>
      <c r="B2" s="185"/>
    </row>
    <row r="3" spans="1:2" x14ac:dyDescent="0.25">
      <c r="A3" s="185"/>
      <c r="B3" s="185"/>
    </row>
    <row r="4" spans="1:2" x14ac:dyDescent="0.25">
      <c r="A4" s="185"/>
      <c r="B4" s="185"/>
    </row>
    <row r="5" spans="1:2" ht="55.15" customHeight="1" x14ac:dyDescent="0.25">
      <c r="A5" s="185"/>
      <c r="B5" s="185"/>
    </row>
    <row r="7" spans="1:2" x14ac:dyDescent="0.25">
      <c r="A7" s="186" t="s">
        <v>322</v>
      </c>
      <c r="B7" s="186"/>
    </row>
    <row r="8" spans="1:2" x14ac:dyDescent="0.25">
      <c r="A8" s="172"/>
      <c r="B8" s="140"/>
    </row>
    <row r="9" spans="1:2" x14ac:dyDescent="0.25">
      <c r="A9" s="140"/>
      <c r="B9" s="140"/>
    </row>
    <row r="10" spans="1:2" ht="45" x14ac:dyDescent="0.25">
      <c r="A10" t="s">
        <v>310</v>
      </c>
      <c r="B10" s="91" t="s">
        <v>347</v>
      </c>
    </row>
    <row r="12" spans="1:2" ht="90" x14ac:dyDescent="0.25">
      <c r="A12" t="s">
        <v>311</v>
      </c>
      <c r="B12" s="91" t="s">
        <v>348</v>
      </c>
    </row>
    <row r="14" spans="1:2" ht="30" x14ac:dyDescent="0.25">
      <c r="A14" t="s">
        <v>323</v>
      </c>
      <c r="B14" s="91" t="s">
        <v>324</v>
      </c>
    </row>
    <row r="16" spans="1:2" ht="105" x14ac:dyDescent="0.25">
      <c r="A16" t="s">
        <v>325</v>
      </c>
      <c r="B16" s="91" t="s">
        <v>349</v>
      </c>
    </row>
    <row r="18" spans="1:2" ht="30" x14ac:dyDescent="0.25">
      <c r="A18" t="s">
        <v>79</v>
      </c>
      <c r="B18" s="91" t="s">
        <v>350</v>
      </c>
    </row>
    <row r="20" spans="1:2" ht="75" x14ac:dyDescent="0.25">
      <c r="A20" t="s">
        <v>334</v>
      </c>
      <c r="B20" s="91" t="s">
        <v>333</v>
      </c>
    </row>
    <row r="22" spans="1:2" x14ac:dyDescent="0.25">
      <c r="A22" t="s">
        <v>338</v>
      </c>
      <c r="B22" s="91" t="s">
        <v>339</v>
      </c>
    </row>
    <row r="24" spans="1:2" ht="30" x14ac:dyDescent="0.25">
      <c r="A24" t="s">
        <v>342</v>
      </c>
      <c r="B24" s="91" t="s">
        <v>352</v>
      </c>
    </row>
    <row r="26" spans="1:2" ht="30" x14ac:dyDescent="0.25">
      <c r="A26" t="s">
        <v>340</v>
      </c>
      <c r="B26" s="91" t="s">
        <v>341</v>
      </c>
    </row>
    <row r="28" spans="1:2" ht="30" x14ac:dyDescent="0.25">
      <c r="A28" t="s">
        <v>343</v>
      </c>
      <c r="B28" s="91" t="s">
        <v>336</v>
      </c>
    </row>
    <row r="30" spans="1:2" ht="30" x14ac:dyDescent="0.25">
      <c r="A30" t="s">
        <v>335</v>
      </c>
      <c r="B30" s="91" t="s">
        <v>336</v>
      </c>
    </row>
    <row r="32" spans="1:2" ht="30" x14ac:dyDescent="0.25">
      <c r="A32" t="s">
        <v>337</v>
      </c>
      <c r="B32" s="91" t="s">
        <v>336</v>
      </c>
    </row>
  </sheetData>
  <mergeCells count="3">
    <mergeCell ref="A2:B5"/>
    <mergeCell ref="A1:B1"/>
    <mergeCell ref="A7:B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80C26-0A5D-4B5E-BA02-8E175B91F262}">
  <sheetPr>
    <tabColor theme="8" tint="0.79998168889431442"/>
  </sheetPr>
  <dimension ref="B1:L79"/>
  <sheetViews>
    <sheetView zoomScale="120" zoomScaleNormal="120" workbookViewId="0">
      <pane ySplit="6" topLeftCell="A63" activePane="bottomLeft" state="frozen"/>
      <selection activeCell="D17" sqref="D17"/>
      <selection pane="bottomLeft" activeCell="D17" sqref="D17"/>
    </sheetView>
  </sheetViews>
  <sheetFormatPr defaultRowHeight="15" x14ac:dyDescent="0.25"/>
  <cols>
    <col min="2" max="3" width="30.28515625" customWidth="1"/>
    <col min="4" max="4" width="17.42578125" bestFit="1" customWidth="1"/>
    <col min="5" max="5" width="11.85546875" bestFit="1" customWidth="1"/>
    <col min="6" max="8" width="11.85546875" customWidth="1"/>
    <col min="9" max="9" width="97.5703125" customWidth="1"/>
    <col min="11" max="11" width="26" bestFit="1" customWidth="1"/>
  </cols>
  <sheetData>
    <row r="1" spans="2:12" ht="14.45" customHeight="1" x14ac:dyDescent="0.25">
      <c r="B1" s="194" t="s">
        <v>309</v>
      </c>
      <c r="C1" s="194"/>
      <c r="D1" s="194"/>
      <c r="E1" s="194"/>
      <c r="F1" s="194"/>
      <c r="G1" s="194"/>
      <c r="H1" s="194"/>
      <c r="I1" s="194"/>
    </row>
    <row r="2" spans="2:12" ht="14.45" customHeight="1" x14ac:dyDescent="0.25">
      <c r="B2" s="194"/>
      <c r="C2" s="194"/>
      <c r="D2" s="194"/>
      <c r="E2" s="194"/>
      <c r="F2" s="194"/>
      <c r="G2" s="194"/>
      <c r="H2" s="194"/>
      <c r="I2" s="194"/>
      <c r="K2" s="195" t="s">
        <v>120</v>
      </c>
      <c r="L2" s="195"/>
    </row>
    <row r="3" spans="2:12" ht="14.45" customHeight="1" x14ac:dyDescent="0.25">
      <c r="B3" s="194"/>
      <c r="C3" s="194"/>
      <c r="D3" s="194"/>
      <c r="E3" s="194"/>
      <c r="F3" s="194"/>
      <c r="G3" s="194"/>
      <c r="H3" s="194"/>
      <c r="I3" s="194"/>
      <c r="K3" s="107" t="s">
        <v>121</v>
      </c>
      <c r="L3" s="107" t="s">
        <v>122</v>
      </c>
    </row>
    <row r="4" spans="2:12" x14ac:dyDescent="0.25">
      <c r="B4" s="18"/>
      <c r="C4" s="18"/>
      <c r="D4" s="18"/>
      <c r="E4" s="18"/>
      <c r="F4" s="18"/>
      <c r="G4" s="18"/>
      <c r="H4" s="18"/>
      <c r="K4" s="108" t="s">
        <v>72</v>
      </c>
      <c r="L4" s="108">
        <f>VLOOKUP(K4,'Payroll Allocation'!$A$341:$B$428,2,FALSE)</f>
        <v>4200</v>
      </c>
    </row>
    <row r="5" spans="2:12" ht="18.75" x14ac:dyDescent="0.25">
      <c r="B5" s="49" t="s">
        <v>31</v>
      </c>
      <c r="C5" s="49"/>
      <c r="D5" s="49"/>
      <c r="E5" s="49"/>
      <c r="F5" s="99"/>
      <c r="G5" s="99"/>
      <c r="H5" s="99"/>
      <c r="I5" s="23" t="s">
        <v>58</v>
      </c>
    </row>
    <row r="6" spans="2:12" ht="30" x14ac:dyDescent="0.25">
      <c r="B6" s="16" t="s">
        <v>0</v>
      </c>
      <c r="C6" s="14" t="s">
        <v>64</v>
      </c>
      <c r="D6" s="26" t="s">
        <v>60</v>
      </c>
      <c r="E6" s="14" t="s">
        <v>61</v>
      </c>
      <c r="F6" s="14" t="s">
        <v>307</v>
      </c>
      <c r="G6" s="14" t="s">
        <v>308</v>
      </c>
      <c r="H6" s="100" t="s">
        <v>68</v>
      </c>
    </row>
    <row r="7" spans="2:12" x14ac:dyDescent="0.25">
      <c r="B7" s="15" t="s">
        <v>3</v>
      </c>
      <c r="C7" s="15" t="s">
        <v>319</v>
      </c>
      <c r="D7" s="15"/>
      <c r="E7" s="15"/>
      <c r="F7" s="15"/>
      <c r="G7" s="15"/>
      <c r="H7" s="15"/>
    </row>
    <row r="8" spans="2:12" x14ac:dyDescent="0.25">
      <c r="B8" s="18"/>
      <c r="C8" s="50"/>
      <c r="D8" s="162"/>
      <c r="E8" s="162"/>
      <c r="F8" s="162"/>
      <c r="G8" s="162"/>
      <c r="H8" s="162">
        <f>SUM(D8:G8)</f>
        <v>0</v>
      </c>
    </row>
    <row r="9" spans="2:12" x14ac:dyDescent="0.25">
      <c r="B9" s="18"/>
      <c r="C9" s="18"/>
      <c r="D9" s="162"/>
      <c r="E9" s="162"/>
      <c r="F9" s="162"/>
      <c r="G9" s="162"/>
      <c r="H9" s="162">
        <f>SUM(D9:G9)</f>
        <v>0</v>
      </c>
    </row>
    <row r="10" spans="2:12" x14ac:dyDescent="0.25">
      <c r="B10" s="27" t="s">
        <v>4</v>
      </c>
      <c r="C10" s="27" t="s">
        <v>319</v>
      </c>
      <c r="D10" s="163"/>
      <c r="E10" s="163"/>
      <c r="F10" s="163"/>
      <c r="G10" s="163"/>
      <c r="H10" s="163"/>
    </row>
    <row r="11" spans="2:12" x14ac:dyDescent="0.25">
      <c r="B11" s="9"/>
      <c r="C11" s="9"/>
      <c r="D11" s="162"/>
      <c r="E11" s="162"/>
      <c r="F11" s="162"/>
      <c r="G11" s="162"/>
      <c r="H11" s="162">
        <f>SUM(D11:G11)</f>
        <v>0</v>
      </c>
    </row>
    <row r="12" spans="2:12" x14ac:dyDescent="0.25">
      <c r="B12" s="18"/>
      <c r="C12" s="18"/>
      <c r="D12" s="162"/>
      <c r="E12" s="162"/>
      <c r="F12" s="162"/>
      <c r="G12" s="162"/>
      <c r="H12" s="162">
        <f>SUM(D12:G12)</f>
        <v>0</v>
      </c>
    </row>
    <row r="13" spans="2:12" x14ac:dyDescent="0.25">
      <c r="B13" s="11" t="s">
        <v>7</v>
      </c>
      <c r="C13" s="11"/>
      <c r="D13" s="164">
        <f>SUM(D8:D12)</f>
        <v>0</v>
      </c>
      <c r="E13" s="164">
        <f t="shared" ref="E13:G13" si="0">SUM(E8:E12)</f>
        <v>0</v>
      </c>
      <c r="F13" s="164">
        <f t="shared" si="0"/>
        <v>0</v>
      </c>
      <c r="G13" s="164">
        <f t="shared" si="0"/>
        <v>0</v>
      </c>
      <c r="H13" s="164">
        <f>D13+E13</f>
        <v>0</v>
      </c>
    </row>
    <row r="14" spans="2:12" x14ac:dyDescent="0.25">
      <c r="B14" s="7"/>
      <c r="C14" s="7"/>
      <c r="D14" s="165"/>
      <c r="E14" s="165"/>
      <c r="F14" s="165"/>
      <c r="G14" s="165"/>
      <c r="H14" s="165"/>
    </row>
    <row r="15" spans="2:12" x14ac:dyDescent="0.25">
      <c r="B15" s="18"/>
      <c r="C15" s="18"/>
      <c r="D15" s="162"/>
      <c r="E15" s="162"/>
      <c r="F15" s="162"/>
      <c r="G15" s="162"/>
      <c r="H15" s="162"/>
    </row>
    <row r="16" spans="2:12" ht="18.75" x14ac:dyDescent="0.25">
      <c r="B16" s="28" t="s">
        <v>8</v>
      </c>
      <c r="C16" s="28" t="s">
        <v>54</v>
      </c>
      <c r="D16" s="167"/>
      <c r="E16" s="167"/>
      <c r="F16" s="168"/>
      <c r="G16" s="168"/>
      <c r="H16" s="168"/>
      <c r="I16" s="23" t="s">
        <v>34</v>
      </c>
    </row>
    <row r="17" spans="2:9" x14ac:dyDescent="0.25">
      <c r="B17" s="157" t="s">
        <v>301</v>
      </c>
      <c r="C17" s="156">
        <f>SUMIF('Payroll Allocation'!$C$4:$C$15,'Program 3'!B17,'Payroll Allocation'!$P$4:$P$15)</f>
        <v>0</v>
      </c>
      <c r="D17" s="86"/>
      <c r="E17" s="86"/>
      <c r="F17" s="86"/>
      <c r="G17" s="86"/>
      <c r="H17" s="86">
        <f>SUM(D17:G17)</f>
        <v>0</v>
      </c>
      <c r="I17" s="91"/>
    </row>
    <row r="18" spans="2:9" x14ac:dyDescent="0.25">
      <c r="B18" s="157" t="s">
        <v>302</v>
      </c>
      <c r="C18" s="156">
        <f>SUMIF('Payroll Allocation'!$C$4:$C$15,'Program 3'!B18,'Payroll Allocation'!$P$4:$P$15)</f>
        <v>0</v>
      </c>
      <c r="D18" s="86"/>
      <c r="E18" s="86"/>
      <c r="F18" s="86"/>
      <c r="G18" s="86"/>
      <c r="H18" s="86">
        <f>SUM(D18:G18)</f>
        <v>0</v>
      </c>
    </row>
    <row r="19" spans="2:9" x14ac:dyDescent="0.25">
      <c r="B19" s="18" t="s">
        <v>74</v>
      </c>
      <c r="C19" s="86"/>
      <c r="D19" s="86"/>
      <c r="E19" s="86"/>
      <c r="F19" s="86"/>
      <c r="G19" s="86"/>
      <c r="H19" s="86">
        <f t="shared" ref="H19:H27" si="1">SUM(D19:G19)</f>
        <v>0</v>
      </c>
    </row>
    <row r="20" spans="2:9" x14ac:dyDescent="0.25">
      <c r="B20" s="18" t="s">
        <v>75</v>
      </c>
      <c r="C20" s="86"/>
      <c r="D20" s="86"/>
      <c r="E20" s="86"/>
      <c r="F20" s="86"/>
      <c r="G20" s="86"/>
      <c r="H20" s="86">
        <f t="shared" si="1"/>
        <v>0</v>
      </c>
    </row>
    <row r="21" spans="2:9" x14ac:dyDescent="0.25">
      <c r="B21" s="18" t="s">
        <v>76</v>
      </c>
      <c r="C21" s="86"/>
      <c r="D21" s="86"/>
      <c r="E21" s="86"/>
      <c r="F21" s="86"/>
      <c r="G21" s="86"/>
      <c r="H21" s="86">
        <f t="shared" si="1"/>
        <v>0</v>
      </c>
    </row>
    <row r="22" spans="2:9" x14ac:dyDescent="0.25">
      <c r="B22" s="18" t="s">
        <v>77</v>
      </c>
      <c r="C22" s="86"/>
      <c r="D22" s="86"/>
      <c r="E22" s="86"/>
      <c r="F22" s="86"/>
      <c r="G22" s="86"/>
      <c r="H22" s="86">
        <f t="shared" si="1"/>
        <v>0</v>
      </c>
    </row>
    <row r="23" spans="2:9" ht="15.75" thickBot="1" x14ac:dyDescent="0.3">
      <c r="B23" s="51" t="s">
        <v>10</v>
      </c>
      <c r="C23" s="87">
        <f>SUM(C17:C22)</f>
        <v>0</v>
      </c>
      <c r="D23" s="87">
        <f t="shared" ref="D23:H23" si="2">SUM(D17:D22)</f>
        <v>0</v>
      </c>
      <c r="E23" s="87">
        <f t="shared" si="2"/>
        <v>0</v>
      </c>
      <c r="F23" s="87">
        <f t="shared" si="2"/>
        <v>0</v>
      </c>
      <c r="G23" s="87">
        <f t="shared" si="2"/>
        <v>0</v>
      </c>
      <c r="H23" s="87">
        <f t="shared" si="2"/>
        <v>0</v>
      </c>
      <c r="I23" s="52"/>
    </row>
    <row r="24" spans="2:9" ht="15.75" thickTop="1" x14ac:dyDescent="0.25">
      <c r="B24" s="157" t="s">
        <v>55</v>
      </c>
      <c r="C24" s="156">
        <f>+(C17+C18+C19+C20+C21)*0.0765</f>
        <v>0</v>
      </c>
      <c r="D24" s="88"/>
      <c r="E24" s="88"/>
      <c r="F24" s="88"/>
      <c r="G24" s="88"/>
      <c r="H24" s="86">
        <f t="shared" si="1"/>
        <v>0</v>
      </c>
      <c r="I24" s="57"/>
    </row>
    <row r="25" spans="2:9" x14ac:dyDescent="0.25">
      <c r="B25" s="158" t="s">
        <v>78</v>
      </c>
      <c r="C25" s="156">
        <f>'Payroll Allocation'!P32</f>
        <v>0</v>
      </c>
      <c r="D25" s="88"/>
      <c r="E25" s="88"/>
      <c r="F25" s="88"/>
      <c r="G25" s="88"/>
      <c r="H25" s="86">
        <f t="shared" si="1"/>
        <v>0</v>
      </c>
      <c r="I25" s="57"/>
    </row>
    <row r="26" spans="2:9" x14ac:dyDescent="0.25">
      <c r="B26" s="158" t="s">
        <v>12</v>
      </c>
      <c r="C26" s="156">
        <f>'Payroll Allocation'!P48</f>
        <v>0</v>
      </c>
      <c r="D26" s="88"/>
      <c r="E26" s="88"/>
      <c r="F26" s="88"/>
      <c r="G26" s="88"/>
      <c r="H26" s="86">
        <f t="shared" si="1"/>
        <v>0</v>
      </c>
      <c r="I26" s="57"/>
    </row>
    <row r="27" spans="2:9" x14ac:dyDescent="0.25">
      <c r="B27" s="158" t="s">
        <v>80</v>
      </c>
      <c r="C27" s="156">
        <f>'Payroll Allocation'!P64</f>
        <v>0</v>
      </c>
      <c r="D27" s="88"/>
      <c r="E27" s="88"/>
      <c r="F27" s="88"/>
      <c r="G27" s="88"/>
      <c r="H27" s="86">
        <f t="shared" si="1"/>
        <v>0</v>
      </c>
      <c r="I27" s="57"/>
    </row>
    <row r="28" spans="2:9" x14ac:dyDescent="0.25">
      <c r="B28" t="s">
        <v>79</v>
      </c>
      <c r="C28" s="88"/>
      <c r="D28" s="88"/>
      <c r="E28" s="88"/>
      <c r="F28" s="88"/>
      <c r="G28" s="88"/>
      <c r="H28" s="86">
        <f>SUM(D28:G28)</f>
        <v>0</v>
      </c>
      <c r="I28" s="57"/>
    </row>
    <row r="29" spans="2:9" ht="15.75" thickBot="1" x14ac:dyDescent="0.3">
      <c r="B29" s="55" t="s">
        <v>13</v>
      </c>
      <c r="C29" s="89">
        <f>SUM(C24:C28)</f>
        <v>0</v>
      </c>
      <c r="D29" s="89">
        <f>SUM(D24:D28)</f>
        <v>0</v>
      </c>
      <c r="E29" s="89">
        <f>SUM(E24:E28)</f>
        <v>0</v>
      </c>
      <c r="F29" s="89">
        <f t="shared" ref="F29:H29" si="3">SUM(F24:F28)</f>
        <v>0</v>
      </c>
      <c r="G29" s="89">
        <f t="shared" si="3"/>
        <v>0</v>
      </c>
      <c r="H29" s="89">
        <f t="shared" si="3"/>
        <v>0</v>
      </c>
      <c r="I29" s="58"/>
    </row>
    <row r="30" spans="2:9" ht="15.75" thickTop="1" x14ac:dyDescent="0.25">
      <c r="B30" s="56"/>
      <c r="C30" s="88"/>
      <c r="D30" s="88"/>
      <c r="E30" s="88"/>
      <c r="F30" s="88"/>
      <c r="G30" s="88"/>
      <c r="H30" s="86">
        <f>SUM(D30:G30)</f>
        <v>0</v>
      </c>
      <c r="I30" s="57"/>
    </row>
    <row r="31" spans="2:9" x14ac:dyDescent="0.25">
      <c r="B31" s="56"/>
      <c r="C31" s="86"/>
      <c r="D31" s="86"/>
      <c r="E31" s="86"/>
      <c r="F31" s="86"/>
      <c r="G31" s="86"/>
      <c r="H31" s="86">
        <f t="shared" ref="H31:H42" si="4">SUM(D31:G31)</f>
        <v>0</v>
      </c>
      <c r="I31" s="57"/>
    </row>
    <row r="32" spans="2:9" x14ac:dyDescent="0.25">
      <c r="B32" s="56"/>
      <c r="C32" s="86"/>
      <c r="D32" s="86"/>
      <c r="E32" s="86"/>
      <c r="F32" s="86"/>
      <c r="G32" s="86"/>
      <c r="H32" s="86">
        <f t="shared" si="4"/>
        <v>0</v>
      </c>
      <c r="I32" s="57"/>
    </row>
    <row r="33" spans="2:9" x14ac:dyDescent="0.25">
      <c r="B33" s="56"/>
      <c r="C33" s="86"/>
      <c r="D33" s="86"/>
      <c r="E33" s="86"/>
      <c r="F33" s="86"/>
      <c r="G33" s="86"/>
      <c r="H33" s="86">
        <f t="shared" si="4"/>
        <v>0</v>
      </c>
      <c r="I33" s="57"/>
    </row>
    <row r="34" spans="2:9" x14ac:dyDescent="0.25">
      <c r="B34" s="56"/>
      <c r="C34" s="86"/>
      <c r="D34" s="86"/>
      <c r="E34" s="86"/>
      <c r="F34" s="86"/>
      <c r="G34" s="86"/>
      <c r="H34" s="86">
        <f t="shared" si="4"/>
        <v>0</v>
      </c>
      <c r="I34" s="57"/>
    </row>
    <row r="35" spans="2:9" x14ac:dyDescent="0.25">
      <c r="B35" s="56"/>
      <c r="C35" s="86"/>
      <c r="D35" s="86"/>
      <c r="E35" s="86"/>
      <c r="F35" s="86"/>
      <c r="G35" s="86"/>
      <c r="H35" s="86">
        <f t="shared" si="4"/>
        <v>0</v>
      </c>
      <c r="I35" s="57"/>
    </row>
    <row r="36" spans="2:9" x14ac:dyDescent="0.25">
      <c r="B36" s="56"/>
      <c r="C36" s="86"/>
      <c r="D36" s="86"/>
      <c r="E36" s="86"/>
      <c r="F36" s="86"/>
      <c r="G36" s="86"/>
      <c r="H36" s="86">
        <f t="shared" si="4"/>
        <v>0</v>
      </c>
      <c r="I36" s="57"/>
    </row>
    <row r="37" spans="2:9" x14ac:dyDescent="0.25">
      <c r="B37" s="56"/>
      <c r="C37" s="86"/>
      <c r="D37" s="86"/>
      <c r="E37" s="86"/>
      <c r="F37" s="86"/>
      <c r="G37" s="86"/>
      <c r="H37" s="86">
        <f t="shared" si="4"/>
        <v>0</v>
      </c>
      <c r="I37" s="57"/>
    </row>
    <row r="38" spans="2:9" x14ac:dyDescent="0.25">
      <c r="B38" s="56"/>
      <c r="C38" s="86"/>
      <c r="D38" s="86"/>
      <c r="E38" s="86"/>
      <c r="F38" s="86"/>
      <c r="G38" s="86"/>
      <c r="H38" s="86">
        <f t="shared" si="4"/>
        <v>0</v>
      </c>
      <c r="I38" s="57"/>
    </row>
    <row r="39" spans="2:9" x14ac:dyDescent="0.25">
      <c r="B39" s="56"/>
      <c r="C39" s="86"/>
      <c r="D39" s="86"/>
      <c r="E39" s="86"/>
      <c r="F39" s="86"/>
      <c r="G39" s="86"/>
      <c r="H39" s="86">
        <f t="shared" si="4"/>
        <v>0</v>
      </c>
      <c r="I39" s="57"/>
    </row>
    <row r="40" spans="2:9" x14ac:dyDescent="0.25">
      <c r="B40" s="56"/>
      <c r="C40" s="86"/>
      <c r="D40" s="86"/>
      <c r="E40" s="86"/>
      <c r="F40" s="86"/>
      <c r="G40" s="86"/>
      <c r="H40" s="86">
        <f t="shared" si="4"/>
        <v>0</v>
      </c>
      <c r="I40" s="57"/>
    </row>
    <row r="41" spans="2:9" x14ac:dyDescent="0.25">
      <c r="B41" s="56"/>
      <c r="C41" s="86"/>
      <c r="D41" s="86"/>
      <c r="E41" s="86"/>
      <c r="F41" s="86"/>
      <c r="G41" s="86"/>
      <c r="H41" s="86">
        <f t="shared" si="4"/>
        <v>0</v>
      </c>
      <c r="I41" s="57"/>
    </row>
    <row r="42" spans="2:9" x14ac:dyDescent="0.25">
      <c r="B42" s="56"/>
      <c r="C42" s="86"/>
      <c r="D42" s="86"/>
      <c r="E42" s="86"/>
      <c r="F42" s="86"/>
      <c r="G42" s="86"/>
      <c r="H42" s="86">
        <f t="shared" si="4"/>
        <v>0</v>
      </c>
      <c r="I42" s="57"/>
    </row>
    <row r="43" spans="2:9" s="57" customFormat="1" ht="15.75" thickBot="1" x14ac:dyDescent="0.3">
      <c r="B43" s="51" t="s">
        <v>313</v>
      </c>
      <c r="C43" s="89">
        <f t="shared" ref="C43:H43" si="5">SUM(C30:C42)</f>
        <v>0</v>
      </c>
      <c r="D43" s="89">
        <f t="shared" si="5"/>
        <v>0</v>
      </c>
      <c r="E43" s="89">
        <f t="shared" si="5"/>
        <v>0</v>
      </c>
      <c r="F43" s="89">
        <f t="shared" si="5"/>
        <v>0</v>
      </c>
      <c r="G43" s="89">
        <f t="shared" si="5"/>
        <v>0</v>
      </c>
      <c r="H43" s="89">
        <f t="shared" si="5"/>
        <v>0</v>
      </c>
      <c r="I43" s="58"/>
    </row>
    <row r="44" spans="2:9" ht="15.75" thickTop="1" x14ac:dyDescent="0.25">
      <c r="B44" s="56"/>
      <c r="C44" s="86"/>
      <c r="D44" s="86"/>
      <c r="E44" s="86"/>
      <c r="F44" s="86"/>
      <c r="G44" s="86"/>
      <c r="H44" s="86">
        <f>SUM(D44:G44)</f>
        <v>0</v>
      </c>
    </row>
    <row r="45" spans="2:9" x14ac:dyDescent="0.25">
      <c r="B45" s="56"/>
      <c r="C45" s="86"/>
      <c r="D45" s="86"/>
      <c r="E45" s="86"/>
      <c r="F45" s="86"/>
      <c r="G45" s="86"/>
      <c r="H45" s="86">
        <f t="shared" ref="H45:H66" si="6">SUM(D45:G45)</f>
        <v>0</v>
      </c>
    </row>
    <row r="46" spans="2:9" x14ac:dyDescent="0.25">
      <c r="B46" s="56"/>
      <c r="C46" s="86"/>
      <c r="D46" s="86"/>
      <c r="E46" s="86"/>
      <c r="F46" s="86"/>
      <c r="G46" s="86"/>
      <c r="H46" s="86">
        <f t="shared" si="6"/>
        <v>0</v>
      </c>
    </row>
    <row r="47" spans="2:9" x14ac:dyDescent="0.25">
      <c r="B47" s="56"/>
      <c r="C47" s="86"/>
      <c r="D47" s="86"/>
      <c r="E47" s="86"/>
      <c r="F47" s="86"/>
      <c r="G47" s="86"/>
      <c r="H47" s="86">
        <f t="shared" si="6"/>
        <v>0</v>
      </c>
    </row>
    <row r="48" spans="2:9" x14ac:dyDescent="0.25">
      <c r="B48" s="56"/>
      <c r="C48" s="86"/>
      <c r="D48" s="86"/>
      <c r="E48" s="86"/>
      <c r="F48" s="86"/>
      <c r="G48" s="86"/>
      <c r="H48" s="86">
        <f t="shared" si="6"/>
        <v>0</v>
      </c>
    </row>
    <row r="49" spans="2:9" x14ac:dyDescent="0.25">
      <c r="B49" s="56"/>
      <c r="C49" s="86"/>
      <c r="D49" s="86"/>
      <c r="E49" s="86"/>
      <c r="F49" s="86"/>
      <c r="G49" s="86"/>
      <c r="H49" s="86">
        <f t="shared" si="6"/>
        <v>0</v>
      </c>
    </row>
    <row r="50" spans="2:9" x14ac:dyDescent="0.25">
      <c r="B50" s="56"/>
      <c r="C50" s="86"/>
      <c r="D50" s="86"/>
      <c r="E50" s="86"/>
      <c r="F50" s="86"/>
      <c r="G50" s="86"/>
      <c r="H50" s="86">
        <f t="shared" si="6"/>
        <v>0</v>
      </c>
    </row>
    <row r="51" spans="2:9" x14ac:dyDescent="0.25">
      <c r="B51" s="56"/>
      <c r="C51" s="86"/>
      <c r="D51" s="86"/>
      <c r="E51" s="86"/>
      <c r="F51" s="86"/>
      <c r="G51" s="86"/>
      <c r="H51" s="86">
        <f t="shared" si="6"/>
        <v>0</v>
      </c>
    </row>
    <row r="52" spans="2:9" x14ac:dyDescent="0.25">
      <c r="B52" s="56"/>
      <c r="C52" s="86"/>
      <c r="D52" s="86"/>
      <c r="E52" s="86"/>
      <c r="F52" s="86"/>
      <c r="G52" s="86"/>
      <c r="H52" s="86">
        <f t="shared" si="6"/>
        <v>0</v>
      </c>
    </row>
    <row r="53" spans="2:9" x14ac:dyDescent="0.25">
      <c r="B53" s="56"/>
      <c r="C53" s="90"/>
      <c r="D53" s="90"/>
      <c r="E53" s="90"/>
      <c r="F53" s="90"/>
      <c r="G53" s="90"/>
      <c r="H53" s="86">
        <f t="shared" si="6"/>
        <v>0</v>
      </c>
      <c r="I53" s="48"/>
    </row>
    <row r="54" spans="2:9" x14ac:dyDescent="0.25">
      <c r="B54" s="56"/>
      <c r="C54" s="90"/>
      <c r="D54" s="90"/>
      <c r="E54" s="90"/>
      <c r="F54" s="90"/>
      <c r="G54" s="90"/>
      <c r="H54" s="86">
        <f t="shared" si="6"/>
        <v>0</v>
      </c>
      <c r="I54" s="48"/>
    </row>
    <row r="55" spans="2:9" x14ac:dyDescent="0.25">
      <c r="B55" s="56"/>
      <c r="C55" s="90"/>
      <c r="D55" s="90"/>
      <c r="E55" s="90"/>
      <c r="F55" s="90"/>
      <c r="G55" s="90"/>
      <c r="H55" s="86">
        <f t="shared" si="6"/>
        <v>0</v>
      </c>
      <c r="I55" s="48"/>
    </row>
    <row r="56" spans="2:9" x14ac:dyDescent="0.25">
      <c r="B56" s="56"/>
      <c r="C56" s="86"/>
      <c r="D56" s="86"/>
      <c r="E56" s="86"/>
      <c r="F56" s="86"/>
      <c r="G56" s="86"/>
      <c r="H56" s="86">
        <f t="shared" si="6"/>
        <v>0</v>
      </c>
    </row>
    <row r="57" spans="2:9" x14ac:dyDescent="0.25">
      <c r="B57" s="56"/>
      <c r="C57" s="86"/>
      <c r="D57" s="86"/>
      <c r="E57" s="86"/>
      <c r="F57" s="86"/>
      <c r="G57" s="86"/>
      <c r="H57" s="86">
        <f t="shared" si="6"/>
        <v>0</v>
      </c>
    </row>
    <row r="58" spans="2:9" x14ac:dyDescent="0.25">
      <c r="B58" s="56"/>
      <c r="C58" s="86"/>
      <c r="D58" s="86"/>
      <c r="E58" s="86"/>
      <c r="F58" s="86"/>
      <c r="G58" s="86"/>
      <c r="H58" s="86">
        <f t="shared" si="6"/>
        <v>0</v>
      </c>
    </row>
    <row r="59" spans="2:9" x14ac:dyDescent="0.25">
      <c r="B59" s="56"/>
      <c r="C59" s="86"/>
      <c r="D59" s="86"/>
      <c r="E59" s="86"/>
      <c r="F59" s="86"/>
      <c r="G59" s="86"/>
      <c r="H59" s="86">
        <f t="shared" si="6"/>
        <v>0</v>
      </c>
    </row>
    <row r="60" spans="2:9" x14ac:dyDescent="0.25">
      <c r="B60" s="56"/>
      <c r="C60" s="86"/>
      <c r="D60" s="86"/>
      <c r="E60" s="86"/>
      <c r="F60" s="86"/>
      <c r="G60" s="86"/>
      <c r="H60" s="86">
        <f t="shared" si="6"/>
        <v>0</v>
      </c>
    </row>
    <row r="61" spans="2:9" x14ac:dyDescent="0.25">
      <c r="B61" s="56"/>
      <c r="C61" s="86"/>
      <c r="D61" s="86"/>
      <c r="E61" s="88"/>
      <c r="F61" s="88"/>
      <c r="G61" s="88"/>
      <c r="H61" s="86">
        <f t="shared" si="6"/>
        <v>0</v>
      </c>
    </row>
    <row r="62" spans="2:9" x14ac:dyDescent="0.25">
      <c r="B62" s="56"/>
      <c r="C62" s="86"/>
      <c r="D62" s="86"/>
      <c r="E62" s="86"/>
      <c r="F62" s="86"/>
      <c r="G62" s="86"/>
      <c r="H62" s="86">
        <f t="shared" si="6"/>
        <v>0</v>
      </c>
    </row>
    <row r="63" spans="2:9" x14ac:dyDescent="0.25">
      <c r="B63" s="56"/>
      <c r="C63" s="86"/>
      <c r="D63" s="86"/>
      <c r="E63" s="86"/>
      <c r="F63" s="86"/>
      <c r="G63" s="86"/>
      <c r="H63" s="86">
        <f t="shared" si="6"/>
        <v>0</v>
      </c>
    </row>
    <row r="64" spans="2:9" x14ac:dyDescent="0.25">
      <c r="B64" s="56"/>
      <c r="C64" s="86"/>
      <c r="D64" s="86"/>
      <c r="E64" s="86"/>
      <c r="F64" s="86"/>
      <c r="G64" s="86"/>
      <c r="H64" s="86">
        <f t="shared" si="6"/>
        <v>0</v>
      </c>
    </row>
    <row r="65" spans="2:9" x14ac:dyDescent="0.25">
      <c r="B65" s="56"/>
      <c r="C65" s="86"/>
      <c r="D65" s="86"/>
      <c r="E65" s="86"/>
      <c r="F65" s="86"/>
      <c r="G65" s="86"/>
      <c r="H65" s="86">
        <f t="shared" si="6"/>
        <v>0</v>
      </c>
    </row>
    <row r="66" spans="2:9" x14ac:dyDescent="0.25">
      <c r="B66" s="56"/>
      <c r="C66" s="86"/>
      <c r="D66" s="86"/>
      <c r="E66" s="86"/>
      <c r="F66" s="86"/>
      <c r="G66" s="86"/>
      <c r="H66" s="86">
        <f t="shared" si="6"/>
        <v>0</v>
      </c>
    </row>
    <row r="67" spans="2:9" ht="15.75" thickBot="1" x14ac:dyDescent="0.3">
      <c r="B67" s="55" t="s">
        <v>314</v>
      </c>
      <c r="C67" s="89">
        <f>SUM(C44:C66)</f>
        <v>0</v>
      </c>
      <c r="D67" s="89">
        <f>SUM(D44:D66)</f>
        <v>0</v>
      </c>
      <c r="E67" s="89">
        <f>SUM(E44:E66)</f>
        <v>0</v>
      </c>
      <c r="F67" s="89">
        <f t="shared" ref="F67:H67" si="7">SUM(F44:F66)</f>
        <v>0</v>
      </c>
      <c r="G67" s="89">
        <f t="shared" si="7"/>
        <v>0</v>
      </c>
      <c r="H67" s="89">
        <f t="shared" si="7"/>
        <v>0</v>
      </c>
      <c r="I67" s="58"/>
    </row>
    <row r="68" spans="2:9" ht="15.75" thickTop="1" x14ac:dyDescent="0.25">
      <c r="D68" s="95"/>
      <c r="E68" s="95"/>
      <c r="F68" s="95"/>
      <c r="G68" s="95"/>
      <c r="H68" s="95"/>
    </row>
    <row r="69" spans="2:9" x14ac:dyDescent="0.25">
      <c r="B69" s="18"/>
      <c r="C69" s="50"/>
      <c r="D69" s="86"/>
      <c r="E69" s="86"/>
      <c r="F69" s="86"/>
      <c r="G69" s="86"/>
      <c r="H69" s="86"/>
    </row>
    <row r="70" spans="2:9" x14ac:dyDescent="0.25">
      <c r="B70" s="18"/>
      <c r="C70" s="50"/>
      <c r="D70" s="86"/>
      <c r="E70" s="86"/>
      <c r="F70" s="86"/>
      <c r="G70" s="86"/>
      <c r="H70" s="86"/>
    </row>
    <row r="71" spans="2:9" x14ac:dyDescent="0.25">
      <c r="B71" s="13" t="s">
        <v>9</v>
      </c>
      <c r="C71" s="177">
        <f>C67+C43+C29+C23</f>
        <v>0</v>
      </c>
      <c r="D71" s="93">
        <f>ROUND((D23+D29+D43+D67),0)</f>
        <v>0</v>
      </c>
      <c r="E71" s="93">
        <f>ROUND((E23+E29+E43+E67),0)</f>
        <v>0</v>
      </c>
      <c r="F71" s="93">
        <f>ROUND((F23+F29+F43+F67),0)</f>
        <v>0</v>
      </c>
      <c r="G71" s="93">
        <f>ROUND((G23+G29+G43+G67),0)</f>
        <v>0</v>
      </c>
      <c r="H71" s="93">
        <f>ROUND((H23+H29+H43+H67),0)</f>
        <v>0</v>
      </c>
    </row>
    <row r="72" spans="2:9" x14ac:dyDescent="0.25">
      <c r="C72" s="97"/>
      <c r="D72" s="97"/>
      <c r="E72" s="97"/>
      <c r="F72" s="97"/>
      <c r="G72" s="97"/>
      <c r="H72" s="97"/>
    </row>
    <row r="73" spans="2:9" x14ac:dyDescent="0.25">
      <c r="C73" s="32"/>
      <c r="D73" s="97"/>
      <c r="E73" s="97"/>
      <c r="F73" s="97"/>
      <c r="G73" s="97"/>
      <c r="H73" s="97"/>
    </row>
    <row r="74" spans="2:9" x14ac:dyDescent="0.25">
      <c r="B74" s="13" t="s">
        <v>35</v>
      </c>
      <c r="C74" s="54"/>
      <c r="D74" s="169">
        <f>D13-D71</f>
        <v>0</v>
      </c>
      <c r="E74" s="169">
        <f>E13-E71</f>
        <v>0</v>
      </c>
      <c r="F74" s="169">
        <f>F13-F71</f>
        <v>0</v>
      </c>
      <c r="G74" s="169">
        <f>G13-G71</f>
        <v>0</v>
      </c>
      <c r="H74" s="169">
        <f>H13-H71</f>
        <v>0</v>
      </c>
    </row>
    <row r="75" spans="2:9" x14ac:dyDescent="0.25">
      <c r="D75" s="95"/>
      <c r="E75" s="95"/>
      <c r="F75" s="95"/>
      <c r="G75" s="95"/>
      <c r="H75" s="95"/>
    </row>
    <row r="79" spans="2:9" x14ac:dyDescent="0.25">
      <c r="D79" s="101"/>
    </row>
  </sheetData>
  <mergeCells count="2">
    <mergeCell ref="B1:I3"/>
    <mergeCell ref="K2:L2"/>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C1CF7287-8607-4944-8529-5C856FCEFD4B}">
          <x14:formula1>
            <xm:f>'Payroll Allocation'!$A$341:$A$428</xm:f>
          </x14:formula1>
          <xm:sqref>K4</xm:sqref>
        </x14:dataValidation>
        <x14:dataValidation type="list" allowBlank="1" showInputMessage="1" showErrorMessage="1" xr:uid="{FB159539-6DCB-44C0-86FC-003F379E6899}">
          <x14:formula1>
            <xm:f>'Payroll Allocation'!$K$341:$K$363</xm:f>
          </x14:formula1>
          <xm:sqref>B44:B66</xm:sqref>
        </x14:dataValidation>
        <x14:dataValidation type="list" allowBlank="1" showInputMessage="1" showErrorMessage="1" xr:uid="{C966F5D6-A614-42E6-BE6E-A642E207CAA3}">
          <x14:formula1>
            <xm:f>'Payroll Allocation'!$J$341:$J$375</xm:f>
          </x14:formula1>
          <xm:sqref>B30:B42</xm:sqref>
        </x14:dataValidation>
        <x14:dataValidation type="list" allowBlank="1" showInputMessage="1" showErrorMessage="1" xr:uid="{372EB62C-F352-40C2-A87C-4436589D9BB8}">
          <x14:formula1>
            <xm:f>'Payroll Allocation'!$M$341:$M$344</xm:f>
          </x14:formula1>
          <xm:sqref>B8:B9 B11:B12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03A88-F810-4C92-BBD6-1B1610FC970D}">
  <sheetPr>
    <tabColor theme="5" tint="0.79998168889431442"/>
  </sheetPr>
  <dimension ref="A1:T431"/>
  <sheetViews>
    <sheetView topLeftCell="B1" workbookViewId="0">
      <pane ySplit="1" topLeftCell="A41" activePane="bottomLeft" state="frozen"/>
      <selection pane="bottomLeft" activeCell="S67" sqref="S67"/>
    </sheetView>
  </sheetViews>
  <sheetFormatPr defaultRowHeight="15" x14ac:dyDescent="0.25"/>
  <cols>
    <col min="1" max="1" width="30.28515625" customWidth="1"/>
    <col min="2" max="2" width="23" bestFit="1" customWidth="1"/>
    <col min="3" max="3" width="20" customWidth="1"/>
    <col min="4" max="4" width="13.5703125" customWidth="1"/>
    <col min="5" max="5" width="13.5703125" style="31" customWidth="1"/>
    <col min="6" max="6" width="13.85546875" style="32" customWidth="1"/>
    <col min="7" max="8" width="18" customWidth="1"/>
    <col min="9" max="10" width="15" customWidth="1"/>
    <col min="11" max="11" width="15.140625" customWidth="1"/>
    <col min="12" max="12" width="11.5703125" bestFit="1" customWidth="1"/>
    <col min="13" max="16" width="11.5703125" customWidth="1"/>
    <col min="18" max="18" width="12.5703125" bestFit="1" customWidth="1"/>
  </cols>
  <sheetData>
    <row r="1" spans="1:20" ht="30" customHeight="1" x14ac:dyDescent="0.25">
      <c r="A1" s="92" t="s">
        <v>38</v>
      </c>
      <c r="B1" s="37" t="s">
        <v>39</v>
      </c>
      <c r="C1" s="37" t="s">
        <v>304</v>
      </c>
      <c r="D1" s="42" t="s">
        <v>40</v>
      </c>
      <c r="E1" s="38" t="s">
        <v>44</v>
      </c>
      <c r="F1" s="45" t="s">
        <v>63</v>
      </c>
      <c r="G1" s="188" t="s">
        <v>51</v>
      </c>
      <c r="H1" s="188"/>
      <c r="I1" s="188" t="s">
        <v>315</v>
      </c>
      <c r="J1" s="188"/>
      <c r="K1" s="188" t="s">
        <v>316</v>
      </c>
      <c r="L1" s="188"/>
      <c r="M1" s="188" t="s">
        <v>317</v>
      </c>
      <c r="N1" s="188"/>
      <c r="O1" s="188" t="s">
        <v>318</v>
      </c>
      <c r="P1" s="188"/>
      <c r="Q1" s="188" t="s">
        <v>53</v>
      </c>
      <c r="R1" s="188"/>
    </row>
    <row r="2" spans="1:20" x14ac:dyDescent="0.25">
      <c r="A2" s="187" t="s">
        <v>46</v>
      </c>
      <c r="B2" s="187"/>
      <c r="C2" s="187"/>
      <c r="D2" s="187"/>
      <c r="E2" s="187"/>
      <c r="F2" s="187"/>
      <c r="G2" s="187"/>
      <c r="H2" s="187"/>
      <c r="I2" s="187"/>
      <c r="J2" s="187"/>
      <c r="K2" s="187"/>
      <c r="L2" s="187"/>
      <c r="M2" s="187"/>
      <c r="N2" s="187"/>
      <c r="O2" s="187"/>
      <c r="P2" s="187"/>
      <c r="Q2" s="187"/>
      <c r="R2" s="187"/>
    </row>
    <row r="3" spans="1:20" x14ac:dyDescent="0.25">
      <c r="B3" s="41"/>
      <c r="C3" s="39"/>
      <c r="D3" s="39"/>
      <c r="F3" s="34" t="s">
        <v>62</v>
      </c>
      <c r="G3" s="33" t="s">
        <v>44</v>
      </c>
      <c r="H3" s="30" t="s">
        <v>45</v>
      </c>
      <c r="I3" s="33" t="s">
        <v>44</v>
      </c>
      <c r="J3" s="30" t="s">
        <v>45</v>
      </c>
      <c r="K3" s="33" t="s">
        <v>44</v>
      </c>
      <c r="L3" s="106" t="s">
        <v>45</v>
      </c>
      <c r="M3" s="33" t="s">
        <v>44</v>
      </c>
      <c r="N3" s="106" t="s">
        <v>45</v>
      </c>
      <c r="O3" s="33" t="s">
        <v>44</v>
      </c>
      <c r="P3" s="106" t="s">
        <v>45</v>
      </c>
      <c r="Q3" s="41" t="s">
        <v>44</v>
      </c>
      <c r="R3" t="s">
        <v>45</v>
      </c>
      <c r="S3" s="39"/>
    </row>
    <row r="4" spans="1:20" x14ac:dyDescent="0.25">
      <c r="A4" s="138"/>
      <c r="B4" s="138"/>
      <c r="C4" s="138"/>
      <c r="D4" s="39" t="e">
        <f t="shared" ref="D4:D15" si="0">VLOOKUP(C4,$A$340:$B$350,2,FALSE)</f>
        <v>#N/A</v>
      </c>
      <c r="E4" s="175"/>
      <c r="F4" s="199"/>
      <c r="G4" s="139"/>
      <c r="H4" s="198">
        <f>+G4*F4</f>
        <v>0</v>
      </c>
      <c r="I4" s="139"/>
      <c r="J4" s="198">
        <f>+I4*F4</f>
        <v>0</v>
      </c>
      <c r="K4" s="181"/>
      <c r="L4" s="201">
        <f>+K4*F4</f>
        <v>0</v>
      </c>
      <c r="M4" s="181"/>
      <c r="N4" s="201">
        <f>+M4*F4</f>
        <v>0</v>
      </c>
      <c r="O4" s="181"/>
      <c r="P4" s="201">
        <f>+O4*F4</f>
        <v>0</v>
      </c>
      <c r="Q4" s="43">
        <f>+G4+I4+K4+M4+O4</f>
        <v>0</v>
      </c>
      <c r="R4" s="198">
        <f>+H4+J4+L4+N4+P4</f>
        <v>0</v>
      </c>
      <c r="S4" s="39"/>
    </row>
    <row r="5" spans="1:20" x14ac:dyDescent="0.25">
      <c r="A5" s="138"/>
      <c r="B5" s="138"/>
      <c r="C5" s="138"/>
      <c r="D5" s="39" t="e">
        <f t="shared" si="0"/>
        <v>#N/A</v>
      </c>
      <c r="E5" s="175"/>
      <c r="F5" s="199"/>
      <c r="G5" s="139"/>
      <c r="H5" s="198">
        <f>+G5*F5</f>
        <v>0</v>
      </c>
      <c r="I5" s="139"/>
      <c r="J5" s="198">
        <f t="shared" ref="J5:J15" si="1">+I5*F5</f>
        <v>0</v>
      </c>
      <c r="K5" s="139"/>
      <c r="L5" s="201">
        <f t="shared" ref="L5:L15" si="2">+K5*F5</f>
        <v>0</v>
      </c>
      <c r="M5" s="181"/>
      <c r="N5" s="201">
        <f t="shared" ref="N5" si="3">+M5*F5</f>
        <v>0</v>
      </c>
      <c r="O5" s="181"/>
      <c r="P5" s="201">
        <f t="shared" ref="P5" si="4">+O5*F5</f>
        <v>0</v>
      </c>
      <c r="Q5" s="43">
        <f t="shared" ref="Q5:Q15" si="5">+G5+I5+K5+M5+O5</f>
        <v>0</v>
      </c>
      <c r="R5" s="198">
        <f t="shared" ref="R5:R15" si="6">+H5+J5+L5+N5+P5</f>
        <v>0</v>
      </c>
      <c r="S5" s="39"/>
    </row>
    <row r="6" spans="1:20" x14ac:dyDescent="0.25">
      <c r="A6" s="138"/>
      <c r="B6" s="138"/>
      <c r="C6" s="138"/>
      <c r="D6" s="39" t="e">
        <f t="shared" si="0"/>
        <v>#N/A</v>
      </c>
      <c r="E6" s="175"/>
      <c r="F6" s="199"/>
      <c r="G6" s="139"/>
      <c r="H6" s="198">
        <f t="shared" ref="H6:H15" si="7">+G6*F6</f>
        <v>0</v>
      </c>
      <c r="I6" s="139"/>
      <c r="J6" s="198">
        <f t="shared" si="1"/>
        <v>0</v>
      </c>
      <c r="K6" s="139"/>
      <c r="L6" s="201">
        <f t="shared" si="2"/>
        <v>0</v>
      </c>
      <c r="M6" s="181"/>
      <c r="N6" s="201">
        <f>+M6*F6</f>
        <v>0</v>
      </c>
      <c r="O6" s="181"/>
      <c r="P6" s="201">
        <f>+O6*F6</f>
        <v>0</v>
      </c>
      <c r="Q6" s="43">
        <f t="shared" si="5"/>
        <v>0</v>
      </c>
      <c r="R6" s="198">
        <f t="shared" si="6"/>
        <v>0</v>
      </c>
      <c r="S6" s="39"/>
    </row>
    <row r="7" spans="1:20" x14ac:dyDescent="0.25">
      <c r="A7" s="138"/>
      <c r="B7" s="138"/>
      <c r="C7" s="138"/>
      <c r="D7" s="39" t="e">
        <f t="shared" si="0"/>
        <v>#N/A</v>
      </c>
      <c r="E7" s="175"/>
      <c r="F7" s="199"/>
      <c r="G7" s="139"/>
      <c r="H7" s="198">
        <f t="shared" si="7"/>
        <v>0</v>
      </c>
      <c r="I7" s="139"/>
      <c r="J7" s="198">
        <f t="shared" si="1"/>
        <v>0</v>
      </c>
      <c r="K7" s="139"/>
      <c r="L7" s="201">
        <f t="shared" si="2"/>
        <v>0</v>
      </c>
      <c r="M7" s="181"/>
      <c r="N7" s="201">
        <f t="shared" ref="N7:N15" si="8">+M7*F7</f>
        <v>0</v>
      </c>
      <c r="O7" s="181"/>
      <c r="P7" s="201">
        <f t="shared" ref="P7:P15" si="9">+O7*F7</f>
        <v>0</v>
      </c>
      <c r="Q7" s="43">
        <f t="shared" si="5"/>
        <v>0</v>
      </c>
      <c r="R7" s="198">
        <f t="shared" si="6"/>
        <v>0</v>
      </c>
      <c r="S7" s="39"/>
    </row>
    <row r="8" spans="1:20" x14ac:dyDescent="0.25">
      <c r="A8" s="138"/>
      <c r="B8" s="138"/>
      <c r="C8" s="138"/>
      <c r="D8" s="39" t="e">
        <f t="shared" si="0"/>
        <v>#N/A</v>
      </c>
      <c r="E8" s="175"/>
      <c r="F8" s="199">
        <v>45500</v>
      </c>
      <c r="G8" s="139">
        <v>0.2</v>
      </c>
      <c r="H8" s="198">
        <f t="shared" si="7"/>
        <v>9100</v>
      </c>
      <c r="I8" s="139">
        <v>0.2</v>
      </c>
      <c r="J8" s="198">
        <f t="shared" si="1"/>
        <v>9100</v>
      </c>
      <c r="K8" s="139">
        <v>0.2</v>
      </c>
      <c r="L8" s="201">
        <f t="shared" si="2"/>
        <v>9100</v>
      </c>
      <c r="M8" s="203">
        <v>0.2</v>
      </c>
      <c r="N8" s="201">
        <f t="shared" si="8"/>
        <v>9100</v>
      </c>
      <c r="O8" s="203">
        <v>0.2</v>
      </c>
      <c r="P8" s="201">
        <f t="shared" si="9"/>
        <v>9100</v>
      </c>
      <c r="Q8" s="43">
        <f t="shared" si="5"/>
        <v>1</v>
      </c>
      <c r="R8" s="198">
        <f t="shared" si="6"/>
        <v>45500</v>
      </c>
      <c r="S8" s="39"/>
      <c r="T8" s="95"/>
    </row>
    <row r="9" spans="1:20" x14ac:dyDescent="0.25">
      <c r="A9" s="138"/>
      <c r="B9" s="138"/>
      <c r="C9" s="138"/>
      <c r="D9" s="39" t="e">
        <f t="shared" si="0"/>
        <v>#N/A</v>
      </c>
      <c r="E9" s="175"/>
      <c r="F9" s="199"/>
      <c r="G9" s="139"/>
      <c r="H9" s="198">
        <f t="shared" si="7"/>
        <v>0</v>
      </c>
      <c r="I9" s="139"/>
      <c r="J9" s="198">
        <f t="shared" si="1"/>
        <v>0</v>
      </c>
      <c r="K9" s="139"/>
      <c r="L9" s="201">
        <f t="shared" si="2"/>
        <v>0</v>
      </c>
      <c r="M9" s="203"/>
      <c r="N9" s="201">
        <f t="shared" si="8"/>
        <v>0</v>
      </c>
      <c r="O9" s="203"/>
      <c r="P9" s="201">
        <f t="shared" si="9"/>
        <v>0</v>
      </c>
      <c r="Q9" s="43">
        <f t="shared" si="5"/>
        <v>0</v>
      </c>
      <c r="R9" s="198">
        <f t="shared" si="6"/>
        <v>0</v>
      </c>
      <c r="S9" s="39"/>
    </row>
    <row r="10" spans="1:20" x14ac:dyDescent="0.25">
      <c r="A10" s="138"/>
      <c r="B10" s="138"/>
      <c r="C10" s="138"/>
      <c r="D10" s="39" t="e">
        <f t="shared" si="0"/>
        <v>#N/A</v>
      </c>
      <c r="E10" s="175"/>
      <c r="F10" s="199"/>
      <c r="G10" s="139"/>
      <c r="H10" s="198">
        <f t="shared" si="7"/>
        <v>0</v>
      </c>
      <c r="I10" s="139"/>
      <c r="J10" s="198">
        <f t="shared" si="1"/>
        <v>0</v>
      </c>
      <c r="K10" s="139"/>
      <c r="L10" s="201">
        <f t="shared" si="2"/>
        <v>0</v>
      </c>
      <c r="M10" s="203"/>
      <c r="N10" s="201">
        <f t="shared" si="8"/>
        <v>0</v>
      </c>
      <c r="O10" s="203"/>
      <c r="P10" s="201">
        <f t="shared" si="9"/>
        <v>0</v>
      </c>
      <c r="Q10" s="43">
        <f t="shared" si="5"/>
        <v>0</v>
      </c>
      <c r="R10" s="198">
        <f t="shared" si="6"/>
        <v>0</v>
      </c>
      <c r="S10" s="39"/>
    </row>
    <row r="11" spans="1:20" x14ac:dyDescent="0.25">
      <c r="A11" s="138"/>
      <c r="B11" s="138"/>
      <c r="C11" s="138"/>
      <c r="D11" s="39" t="e">
        <f t="shared" si="0"/>
        <v>#N/A</v>
      </c>
      <c r="E11" s="175"/>
      <c r="F11" s="199"/>
      <c r="G11" s="139"/>
      <c r="H11" s="198">
        <f t="shared" si="7"/>
        <v>0</v>
      </c>
      <c r="I11" s="139"/>
      <c r="J11" s="198">
        <f t="shared" si="1"/>
        <v>0</v>
      </c>
      <c r="K11" s="139"/>
      <c r="L11" s="201">
        <f t="shared" si="2"/>
        <v>0</v>
      </c>
      <c r="M11" s="203"/>
      <c r="N11" s="201">
        <f t="shared" si="8"/>
        <v>0</v>
      </c>
      <c r="O11" s="203"/>
      <c r="P11" s="201">
        <f t="shared" si="9"/>
        <v>0</v>
      </c>
      <c r="Q11" s="43">
        <f t="shared" si="5"/>
        <v>0</v>
      </c>
      <c r="R11" s="198">
        <f t="shared" si="6"/>
        <v>0</v>
      </c>
      <c r="S11" s="39"/>
    </row>
    <row r="12" spans="1:20" x14ac:dyDescent="0.25">
      <c r="A12" s="138"/>
      <c r="B12" s="138"/>
      <c r="C12" s="138"/>
      <c r="D12" s="39" t="e">
        <f t="shared" si="0"/>
        <v>#N/A</v>
      </c>
      <c r="E12" s="175"/>
      <c r="F12" s="199"/>
      <c r="G12" s="139"/>
      <c r="H12" s="198">
        <f t="shared" si="7"/>
        <v>0</v>
      </c>
      <c r="I12" s="139"/>
      <c r="J12" s="198">
        <f t="shared" si="1"/>
        <v>0</v>
      </c>
      <c r="K12" s="139"/>
      <c r="L12" s="201">
        <f t="shared" si="2"/>
        <v>0</v>
      </c>
      <c r="M12" s="203"/>
      <c r="N12" s="201">
        <f t="shared" si="8"/>
        <v>0</v>
      </c>
      <c r="O12" s="203"/>
      <c r="P12" s="201">
        <f t="shared" si="9"/>
        <v>0</v>
      </c>
      <c r="Q12" s="43">
        <f t="shared" si="5"/>
        <v>0</v>
      </c>
      <c r="R12" s="198">
        <f t="shared" si="6"/>
        <v>0</v>
      </c>
      <c r="S12" s="39"/>
    </row>
    <row r="13" spans="1:20" x14ac:dyDescent="0.25">
      <c r="A13" s="138"/>
      <c r="B13" s="138"/>
      <c r="C13" s="138"/>
      <c r="D13" s="39" t="e">
        <f t="shared" si="0"/>
        <v>#N/A</v>
      </c>
      <c r="E13" s="175"/>
      <c r="F13" s="199"/>
      <c r="G13" s="139"/>
      <c r="H13" s="198">
        <f t="shared" si="7"/>
        <v>0</v>
      </c>
      <c r="I13" s="139"/>
      <c r="J13" s="198">
        <f t="shared" si="1"/>
        <v>0</v>
      </c>
      <c r="K13" s="139"/>
      <c r="L13" s="201">
        <f t="shared" si="2"/>
        <v>0</v>
      </c>
      <c r="M13" s="203"/>
      <c r="N13" s="201">
        <f t="shared" si="8"/>
        <v>0</v>
      </c>
      <c r="O13" s="203"/>
      <c r="P13" s="201">
        <f t="shared" si="9"/>
        <v>0</v>
      </c>
      <c r="Q13" s="43">
        <f t="shared" si="5"/>
        <v>0</v>
      </c>
      <c r="R13" s="198">
        <f t="shared" si="6"/>
        <v>0</v>
      </c>
      <c r="S13" s="39"/>
    </row>
    <row r="14" spans="1:20" x14ac:dyDescent="0.25">
      <c r="A14" s="138"/>
      <c r="B14" s="138"/>
      <c r="C14" s="138"/>
      <c r="D14" s="39" t="e">
        <f t="shared" si="0"/>
        <v>#N/A</v>
      </c>
      <c r="E14" s="175"/>
      <c r="F14" s="199"/>
      <c r="G14" s="139"/>
      <c r="H14" s="198">
        <f t="shared" si="7"/>
        <v>0</v>
      </c>
      <c r="I14" s="139"/>
      <c r="J14" s="198">
        <f t="shared" si="1"/>
        <v>0</v>
      </c>
      <c r="K14" s="139"/>
      <c r="L14" s="201">
        <f t="shared" si="2"/>
        <v>0</v>
      </c>
      <c r="M14" s="203"/>
      <c r="N14" s="201">
        <f t="shared" si="8"/>
        <v>0</v>
      </c>
      <c r="O14" s="203"/>
      <c r="P14" s="201">
        <f t="shared" si="9"/>
        <v>0</v>
      </c>
      <c r="Q14" s="43">
        <f t="shared" si="5"/>
        <v>0</v>
      </c>
      <c r="R14" s="198">
        <f t="shared" si="6"/>
        <v>0</v>
      </c>
      <c r="S14" s="39"/>
    </row>
    <row r="15" spans="1:20" x14ac:dyDescent="0.25">
      <c r="A15" s="138"/>
      <c r="B15" s="138"/>
      <c r="C15" s="138"/>
      <c r="D15" s="39" t="e">
        <f t="shared" si="0"/>
        <v>#N/A</v>
      </c>
      <c r="E15" s="175"/>
      <c r="F15" s="199"/>
      <c r="G15" s="139"/>
      <c r="H15" s="198">
        <f t="shared" si="7"/>
        <v>0</v>
      </c>
      <c r="I15" s="139"/>
      <c r="J15" s="198">
        <f t="shared" si="1"/>
        <v>0</v>
      </c>
      <c r="K15" s="139"/>
      <c r="L15" s="201">
        <f t="shared" si="2"/>
        <v>0</v>
      </c>
      <c r="M15" s="203"/>
      <c r="N15" s="201">
        <f t="shared" si="8"/>
        <v>0</v>
      </c>
      <c r="O15" s="203"/>
      <c r="P15" s="201">
        <f t="shared" si="9"/>
        <v>0</v>
      </c>
      <c r="Q15" s="43">
        <f t="shared" si="5"/>
        <v>0</v>
      </c>
      <c r="R15" s="198">
        <f t="shared" si="6"/>
        <v>0</v>
      </c>
      <c r="S15" s="39"/>
    </row>
    <row r="16" spans="1:20" x14ac:dyDescent="0.25">
      <c r="A16" s="176" t="s">
        <v>53</v>
      </c>
      <c r="B16" s="39"/>
      <c r="C16" s="39"/>
      <c r="D16" s="39"/>
      <c r="F16" s="200">
        <f>SUM(F4:F15)</f>
        <v>45500</v>
      </c>
      <c r="G16" s="182"/>
      <c r="H16" s="200">
        <f t="shared" ref="H16:P16" si="10">SUM(H4:H15)</f>
        <v>9100</v>
      </c>
      <c r="I16" s="182"/>
      <c r="J16" s="200">
        <f t="shared" si="10"/>
        <v>9100</v>
      </c>
      <c r="K16" s="182"/>
      <c r="L16" s="200">
        <f t="shared" si="10"/>
        <v>9100</v>
      </c>
      <c r="M16" s="182"/>
      <c r="N16" s="200">
        <f t="shared" si="10"/>
        <v>9100</v>
      </c>
      <c r="O16" s="182"/>
      <c r="P16" s="200">
        <f t="shared" si="10"/>
        <v>9100</v>
      </c>
      <c r="Q16" s="43"/>
      <c r="R16" s="202">
        <f t="shared" ref="R16" si="11">SUM(R3:R15)</f>
        <v>45500</v>
      </c>
      <c r="S16" s="39"/>
    </row>
    <row r="17" spans="1:19" x14ac:dyDescent="0.25">
      <c r="A17" s="187" t="s">
        <v>47</v>
      </c>
      <c r="B17" s="187"/>
      <c r="C17" s="187"/>
      <c r="D17" s="187"/>
      <c r="E17" s="187"/>
      <c r="F17" s="187"/>
      <c r="G17" s="187"/>
      <c r="H17" s="187"/>
      <c r="I17" s="187"/>
      <c r="J17" s="187"/>
      <c r="K17" s="187"/>
      <c r="L17" s="187"/>
      <c r="M17" s="187"/>
      <c r="N17" s="187"/>
      <c r="O17" s="187"/>
      <c r="P17" s="187"/>
      <c r="Q17" s="187"/>
      <c r="R17" s="187"/>
    </row>
    <row r="18" spans="1:19" x14ac:dyDescent="0.25">
      <c r="B18" s="41"/>
      <c r="C18" s="39"/>
      <c r="D18" s="39"/>
      <c r="F18" s="34"/>
      <c r="G18" s="33" t="s">
        <v>44</v>
      </c>
      <c r="H18" s="30" t="s">
        <v>45</v>
      </c>
      <c r="I18" s="33" t="s">
        <v>44</v>
      </c>
      <c r="J18" s="30" t="s">
        <v>45</v>
      </c>
      <c r="K18" s="33" t="s">
        <v>44</v>
      </c>
      <c r="L18" s="106" t="s">
        <v>45</v>
      </c>
      <c r="M18" s="33" t="s">
        <v>44</v>
      </c>
      <c r="N18" s="106" t="s">
        <v>45</v>
      </c>
      <c r="O18" s="33" t="s">
        <v>44</v>
      </c>
      <c r="P18" s="106" t="s">
        <v>45</v>
      </c>
      <c r="Q18" s="41" t="s">
        <v>44</v>
      </c>
      <c r="R18" t="s">
        <v>45</v>
      </c>
      <c r="S18" s="39"/>
    </row>
    <row r="19" spans="1:19" x14ac:dyDescent="0.25">
      <c r="A19">
        <f t="shared" ref="A19:B30" si="12">+A4</f>
        <v>0</v>
      </c>
      <c r="B19" s="39">
        <f t="shared" si="12"/>
        <v>0</v>
      </c>
      <c r="C19" s="39"/>
      <c r="D19" s="39"/>
      <c r="E19" s="47">
        <v>0.155</v>
      </c>
      <c r="F19" s="204">
        <f>+F4*E19</f>
        <v>0</v>
      </c>
      <c r="G19" s="43">
        <f t="shared" ref="G19:G30" si="13">G4</f>
        <v>0</v>
      </c>
      <c r="H19" s="198">
        <f>+F19*G19</f>
        <v>0</v>
      </c>
      <c r="I19" s="43">
        <f t="shared" ref="I19:I30" si="14">I4</f>
        <v>0</v>
      </c>
      <c r="J19" s="97">
        <f>+I19*F19</f>
        <v>0</v>
      </c>
      <c r="K19" s="43">
        <f t="shared" ref="K19:K30" si="15">K4</f>
        <v>0</v>
      </c>
      <c r="L19" s="201">
        <f>+K19*F19</f>
        <v>0</v>
      </c>
      <c r="M19" s="137">
        <f t="shared" ref="M19:M30" si="16">M4</f>
        <v>0</v>
      </c>
      <c r="N19" s="201">
        <f>+M19*F19</f>
        <v>0</v>
      </c>
      <c r="O19" s="137">
        <f t="shared" ref="O19:O30" si="17">O4</f>
        <v>0</v>
      </c>
      <c r="P19" s="201">
        <f>+O19*F19</f>
        <v>0</v>
      </c>
      <c r="Q19" s="44">
        <f>+G19+I19+K19+M19+O19</f>
        <v>0</v>
      </c>
      <c r="R19" s="207">
        <f>+H19+J19+L19+N19+P19</f>
        <v>0</v>
      </c>
      <c r="S19" s="39"/>
    </row>
    <row r="20" spans="1:19" x14ac:dyDescent="0.25">
      <c r="A20">
        <f t="shared" si="12"/>
        <v>0</v>
      </c>
      <c r="B20" s="39">
        <f t="shared" si="12"/>
        <v>0</v>
      </c>
      <c r="C20" s="39"/>
      <c r="D20" s="39"/>
      <c r="E20" s="47"/>
      <c r="F20" s="204">
        <f t="shared" ref="F20:F30" si="18">+F5*E20</f>
        <v>0</v>
      </c>
      <c r="G20" s="43">
        <f t="shared" si="13"/>
        <v>0</v>
      </c>
      <c r="H20" s="198">
        <f t="shared" ref="H20:H30" si="19">+F20*G20</f>
        <v>0</v>
      </c>
      <c r="I20" s="43">
        <f t="shared" si="14"/>
        <v>0</v>
      </c>
      <c r="J20" s="97">
        <f t="shared" ref="J20" si="20">+I20*F20</f>
        <v>0</v>
      </c>
      <c r="K20" s="43">
        <f t="shared" si="15"/>
        <v>0</v>
      </c>
      <c r="L20" s="201">
        <f t="shared" ref="L20:L30" si="21">+K20*F20</f>
        <v>0</v>
      </c>
      <c r="M20" s="137">
        <f t="shared" si="16"/>
        <v>0</v>
      </c>
      <c r="N20" s="201">
        <f t="shared" ref="N20:N30" si="22">+M20*F20</f>
        <v>0</v>
      </c>
      <c r="O20" s="137">
        <f t="shared" si="17"/>
        <v>0</v>
      </c>
      <c r="P20" s="201">
        <f t="shared" ref="P20:P30" si="23">+O20*F20</f>
        <v>0</v>
      </c>
      <c r="Q20" s="44">
        <f t="shared" ref="Q20:Q30" si="24">+G20+I20+K20+M20+O20</f>
        <v>0</v>
      </c>
      <c r="R20" s="207">
        <f t="shared" ref="R20:R30" si="25">+H20+J20+L20+N20+P20</f>
        <v>0</v>
      </c>
      <c r="S20" s="39"/>
    </row>
    <row r="21" spans="1:19" x14ac:dyDescent="0.25">
      <c r="A21">
        <f t="shared" si="12"/>
        <v>0</v>
      </c>
      <c r="B21" s="39">
        <f t="shared" si="12"/>
        <v>0</v>
      </c>
      <c r="C21" s="39"/>
      <c r="D21" s="39"/>
      <c r="E21" s="47"/>
      <c r="F21" s="204">
        <f t="shared" si="18"/>
        <v>0</v>
      </c>
      <c r="G21" s="43">
        <f t="shared" si="13"/>
        <v>0</v>
      </c>
      <c r="H21" s="198">
        <f t="shared" si="19"/>
        <v>0</v>
      </c>
      <c r="I21" s="43">
        <f t="shared" si="14"/>
        <v>0</v>
      </c>
      <c r="J21" s="97">
        <f>+I21*F21</f>
        <v>0</v>
      </c>
      <c r="K21" s="43">
        <f t="shared" si="15"/>
        <v>0</v>
      </c>
      <c r="L21" s="201">
        <f t="shared" si="21"/>
        <v>0</v>
      </c>
      <c r="M21" s="137">
        <f t="shared" si="16"/>
        <v>0</v>
      </c>
      <c r="N21" s="201">
        <f t="shared" si="22"/>
        <v>0</v>
      </c>
      <c r="O21" s="137">
        <f t="shared" si="17"/>
        <v>0</v>
      </c>
      <c r="P21" s="201">
        <f t="shared" si="23"/>
        <v>0</v>
      </c>
      <c r="Q21" s="44">
        <f t="shared" si="24"/>
        <v>0</v>
      </c>
      <c r="R21" s="207">
        <f t="shared" si="25"/>
        <v>0</v>
      </c>
      <c r="S21" s="39"/>
    </row>
    <row r="22" spans="1:19" x14ac:dyDescent="0.25">
      <c r="A22">
        <f t="shared" si="12"/>
        <v>0</v>
      </c>
      <c r="B22" s="39">
        <f t="shared" si="12"/>
        <v>0</v>
      </c>
      <c r="C22" s="39"/>
      <c r="D22" s="39"/>
      <c r="E22" s="47"/>
      <c r="F22" s="204">
        <f t="shared" si="18"/>
        <v>0</v>
      </c>
      <c r="G22" s="43">
        <f t="shared" si="13"/>
        <v>0</v>
      </c>
      <c r="H22" s="198">
        <f t="shared" si="19"/>
        <v>0</v>
      </c>
      <c r="I22" s="43">
        <f t="shared" si="14"/>
        <v>0</v>
      </c>
      <c r="J22" s="97">
        <f t="shared" ref="J22:J30" si="26">+I22*F22</f>
        <v>0</v>
      </c>
      <c r="K22" s="43">
        <f t="shared" si="15"/>
        <v>0</v>
      </c>
      <c r="L22" s="201">
        <f t="shared" si="21"/>
        <v>0</v>
      </c>
      <c r="M22" s="137">
        <f t="shared" si="16"/>
        <v>0</v>
      </c>
      <c r="N22" s="201">
        <f t="shared" si="22"/>
        <v>0</v>
      </c>
      <c r="O22" s="137">
        <f t="shared" si="17"/>
        <v>0</v>
      </c>
      <c r="P22" s="201">
        <f t="shared" si="23"/>
        <v>0</v>
      </c>
      <c r="Q22" s="44">
        <f t="shared" si="24"/>
        <v>0</v>
      </c>
      <c r="R22" s="207">
        <f t="shared" si="25"/>
        <v>0</v>
      </c>
      <c r="S22" s="39"/>
    </row>
    <row r="23" spans="1:19" x14ac:dyDescent="0.25">
      <c r="A23">
        <f t="shared" si="12"/>
        <v>0</v>
      </c>
      <c r="B23" s="39">
        <f t="shared" si="12"/>
        <v>0</v>
      </c>
      <c r="C23" s="39"/>
      <c r="D23" s="39"/>
      <c r="E23" s="47"/>
      <c r="F23" s="204">
        <f t="shared" si="18"/>
        <v>0</v>
      </c>
      <c r="G23" s="43">
        <f t="shared" si="13"/>
        <v>0.2</v>
      </c>
      <c r="H23" s="198">
        <f t="shared" si="19"/>
        <v>0</v>
      </c>
      <c r="I23" s="43">
        <f t="shared" si="14"/>
        <v>0.2</v>
      </c>
      <c r="J23" s="97">
        <f t="shared" si="26"/>
        <v>0</v>
      </c>
      <c r="K23" s="43">
        <f t="shared" si="15"/>
        <v>0.2</v>
      </c>
      <c r="L23" s="201">
        <f t="shared" si="21"/>
        <v>0</v>
      </c>
      <c r="M23" s="137">
        <f t="shared" si="16"/>
        <v>0.2</v>
      </c>
      <c r="N23" s="201">
        <f t="shared" si="22"/>
        <v>0</v>
      </c>
      <c r="O23" s="137">
        <f t="shared" si="17"/>
        <v>0.2</v>
      </c>
      <c r="P23" s="201">
        <f t="shared" si="23"/>
        <v>0</v>
      </c>
      <c r="Q23" s="44">
        <f t="shared" si="24"/>
        <v>1</v>
      </c>
      <c r="R23" s="207">
        <f t="shared" si="25"/>
        <v>0</v>
      </c>
      <c r="S23" s="39"/>
    </row>
    <row r="24" spans="1:19" x14ac:dyDescent="0.25">
      <c r="A24">
        <f t="shared" si="12"/>
        <v>0</v>
      </c>
      <c r="B24" s="39">
        <f t="shared" si="12"/>
        <v>0</v>
      </c>
      <c r="C24" s="39"/>
      <c r="D24" s="39"/>
      <c r="E24" s="47"/>
      <c r="F24" s="204">
        <f t="shared" si="18"/>
        <v>0</v>
      </c>
      <c r="G24" s="43">
        <f t="shared" si="13"/>
        <v>0</v>
      </c>
      <c r="H24" s="198">
        <f t="shared" si="19"/>
        <v>0</v>
      </c>
      <c r="I24" s="43">
        <f t="shared" si="14"/>
        <v>0</v>
      </c>
      <c r="J24" s="97">
        <f t="shared" si="26"/>
        <v>0</v>
      </c>
      <c r="K24" s="43">
        <f t="shared" si="15"/>
        <v>0</v>
      </c>
      <c r="L24" s="201">
        <f t="shared" si="21"/>
        <v>0</v>
      </c>
      <c r="M24" s="137">
        <f t="shared" si="16"/>
        <v>0</v>
      </c>
      <c r="N24" s="201">
        <f t="shared" si="22"/>
        <v>0</v>
      </c>
      <c r="O24" s="137">
        <f t="shared" si="17"/>
        <v>0</v>
      </c>
      <c r="P24" s="201">
        <f t="shared" si="23"/>
        <v>0</v>
      </c>
      <c r="Q24" s="44">
        <f t="shared" si="24"/>
        <v>0</v>
      </c>
      <c r="R24" s="207">
        <f t="shared" si="25"/>
        <v>0</v>
      </c>
      <c r="S24" s="39"/>
    </row>
    <row r="25" spans="1:19" x14ac:dyDescent="0.25">
      <c r="A25">
        <f t="shared" si="12"/>
        <v>0</v>
      </c>
      <c r="B25" s="39">
        <f t="shared" si="12"/>
        <v>0</v>
      </c>
      <c r="C25" s="39"/>
      <c r="D25" s="39"/>
      <c r="E25" s="47"/>
      <c r="F25" s="204">
        <f t="shared" si="18"/>
        <v>0</v>
      </c>
      <c r="G25" s="43">
        <f t="shared" si="13"/>
        <v>0</v>
      </c>
      <c r="H25" s="198">
        <f t="shared" si="19"/>
        <v>0</v>
      </c>
      <c r="I25" s="43">
        <f t="shared" si="14"/>
        <v>0</v>
      </c>
      <c r="J25" s="97">
        <f t="shared" si="26"/>
        <v>0</v>
      </c>
      <c r="K25" s="43">
        <f t="shared" si="15"/>
        <v>0</v>
      </c>
      <c r="L25" s="201">
        <f t="shared" si="21"/>
        <v>0</v>
      </c>
      <c r="M25" s="137">
        <f t="shared" si="16"/>
        <v>0</v>
      </c>
      <c r="N25" s="201">
        <f t="shared" si="22"/>
        <v>0</v>
      </c>
      <c r="O25" s="137">
        <f t="shared" si="17"/>
        <v>0</v>
      </c>
      <c r="P25" s="201">
        <f t="shared" si="23"/>
        <v>0</v>
      </c>
      <c r="Q25" s="44">
        <f t="shared" si="24"/>
        <v>0</v>
      </c>
      <c r="R25" s="207">
        <f t="shared" si="25"/>
        <v>0</v>
      </c>
      <c r="S25" s="39"/>
    </row>
    <row r="26" spans="1:19" x14ac:dyDescent="0.25">
      <c r="A26">
        <f t="shared" si="12"/>
        <v>0</v>
      </c>
      <c r="B26" s="39">
        <f t="shared" si="12"/>
        <v>0</v>
      </c>
      <c r="C26" s="39"/>
      <c r="D26" s="39"/>
      <c r="E26" s="47"/>
      <c r="F26" s="204">
        <f t="shared" si="18"/>
        <v>0</v>
      </c>
      <c r="G26" s="43">
        <f t="shared" si="13"/>
        <v>0</v>
      </c>
      <c r="H26" s="198">
        <f t="shared" si="19"/>
        <v>0</v>
      </c>
      <c r="I26" s="43">
        <f t="shared" si="14"/>
        <v>0</v>
      </c>
      <c r="J26" s="97">
        <f t="shared" si="26"/>
        <v>0</v>
      </c>
      <c r="K26" s="43">
        <f t="shared" si="15"/>
        <v>0</v>
      </c>
      <c r="L26" s="201">
        <f t="shared" si="21"/>
        <v>0</v>
      </c>
      <c r="M26" s="137">
        <f t="shared" si="16"/>
        <v>0</v>
      </c>
      <c r="N26" s="201">
        <f t="shared" si="22"/>
        <v>0</v>
      </c>
      <c r="O26" s="137">
        <f t="shared" si="17"/>
        <v>0</v>
      </c>
      <c r="P26" s="201">
        <f t="shared" si="23"/>
        <v>0</v>
      </c>
      <c r="Q26" s="44">
        <f t="shared" si="24"/>
        <v>0</v>
      </c>
      <c r="R26" s="207">
        <f t="shared" si="25"/>
        <v>0</v>
      </c>
      <c r="S26" s="39"/>
    </row>
    <row r="27" spans="1:19" x14ac:dyDescent="0.25">
      <c r="A27">
        <f t="shared" si="12"/>
        <v>0</v>
      </c>
      <c r="B27" s="39">
        <f t="shared" si="12"/>
        <v>0</v>
      </c>
      <c r="C27" s="39"/>
      <c r="D27" s="39"/>
      <c r="E27" s="47"/>
      <c r="F27" s="204">
        <f t="shared" si="18"/>
        <v>0</v>
      </c>
      <c r="G27" s="43">
        <f t="shared" si="13"/>
        <v>0</v>
      </c>
      <c r="H27" s="198">
        <f t="shared" si="19"/>
        <v>0</v>
      </c>
      <c r="I27" s="43">
        <f t="shared" si="14"/>
        <v>0</v>
      </c>
      <c r="J27" s="97">
        <f t="shared" si="26"/>
        <v>0</v>
      </c>
      <c r="K27" s="43">
        <f t="shared" si="15"/>
        <v>0</v>
      </c>
      <c r="L27" s="201">
        <f t="shared" si="21"/>
        <v>0</v>
      </c>
      <c r="M27" s="137">
        <f t="shared" si="16"/>
        <v>0</v>
      </c>
      <c r="N27" s="201">
        <f t="shared" si="22"/>
        <v>0</v>
      </c>
      <c r="O27" s="137">
        <f t="shared" si="17"/>
        <v>0</v>
      </c>
      <c r="P27" s="201">
        <f t="shared" si="23"/>
        <v>0</v>
      </c>
      <c r="Q27" s="44">
        <f t="shared" si="24"/>
        <v>0</v>
      </c>
      <c r="R27" s="207">
        <f t="shared" si="25"/>
        <v>0</v>
      </c>
      <c r="S27" s="39"/>
    </row>
    <row r="28" spans="1:19" x14ac:dyDescent="0.25">
      <c r="A28">
        <f t="shared" si="12"/>
        <v>0</v>
      </c>
      <c r="B28" s="39">
        <f t="shared" si="12"/>
        <v>0</v>
      </c>
      <c r="C28" s="39"/>
      <c r="D28" s="39"/>
      <c r="E28" s="47"/>
      <c r="F28" s="204">
        <f t="shared" si="18"/>
        <v>0</v>
      </c>
      <c r="G28" s="43">
        <f t="shared" si="13"/>
        <v>0</v>
      </c>
      <c r="H28" s="198">
        <f t="shared" si="19"/>
        <v>0</v>
      </c>
      <c r="I28" s="43">
        <f t="shared" si="14"/>
        <v>0</v>
      </c>
      <c r="J28" s="97">
        <f t="shared" si="26"/>
        <v>0</v>
      </c>
      <c r="K28" s="43">
        <f t="shared" si="15"/>
        <v>0</v>
      </c>
      <c r="L28" s="201">
        <f t="shared" si="21"/>
        <v>0</v>
      </c>
      <c r="M28" s="137">
        <f t="shared" si="16"/>
        <v>0</v>
      </c>
      <c r="N28" s="201">
        <f t="shared" si="22"/>
        <v>0</v>
      </c>
      <c r="O28" s="137">
        <f t="shared" si="17"/>
        <v>0</v>
      </c>
      <c r="P28" s="201">
        <f t="shared" si="23"/>
        <v>0</v>
      </c>
      <c r="Q28" s="44">
        <f t="shared" si="24"/>
        <v>0</v>
      </c>
      <c r="R28" s="207">
        <f t="shared" si="25"/>
        <v>0</v>
      </c>
      <c r="S28" s="39"/>
    </row>
    <row r="29" spans="1:19" x14ac:dyDescent="0.25">
      <c r="A29">
        <f t="shared" si="12"/>
        <v>0</v>
      </c>
      <c r="B29" s="39">
        <f t="shared" si="12"/>
        <v>0</v>
      </c>
      <c r="C29" s="39"/>
      <c r="D29" s="39"/>
      <c r="E29" s="47"/>
      <c r="F29" s="204">
        <f t="shared" si="18"/>
        <v>0</v>
      </c>
      <c r="G29" s="43">
        <f t="shared" si="13"/>
        <v>0</v>
      </c>
      <c r="H29" s="198">
        <f t="shared" si="19"/>
        <v>0</v>
      </c>
      <c r="I29" s="43">
        <f t="shared" si="14"/>
        <v>0</v>
      </c>
      <c r="J29" s="97">
        <f t="shared" si="26"/>
        <v>0</v>
      </c>
      <c r="K29" s="43">
        <f t="shared" si="15"/>
        <v>0</v>
      </c>
      <c r="L29" s="201">
        <f t="shared" si="21"/>
        <v>0</v>
      </c>
      <c r="M29" s="137">
        <f t="shared" si="16"/>
        <v>0</v>
      </c>
      <c r="N29" s="201">
        <f t="shared" si="22"/>
        <v>0</v>
      </c>
      <c r="O29" s="137">
        <f t="shared" si="17"/>
        <v>0</v>
      </c>
      <c r="P29" s="201">
        <f t="shared" si="23"/>
        <v>0</v>
      </c>
      <c r="Q29" s="44">
        <f t="shared" si="24"/>
        <v>0</v>
      </c>
      <c r="R29" s="207">
        <f t="shared" si="25"/>
        <v>0</v>
      </c>
      <c r="S29" s="39"/>
    </row>
    <row r="30" spans="1:19" x14ac:dyDescent="0.25">
      <c r="A30">
        <f t="shared" si="12"/>
        <v>0</v>
      </c>
      <c r="B30" s="39">
        <f t="shared" si="12"/>
        <v>0</v>
      </c>
      <c r="C30" s="39"/>
      <c r="D30" s="39"/>
      <c r="E30" s="47"/>
      <c r="F30" s="204">
        <f t="shared" si="18"/>
        <v>0</v>
      </c>
      <c r="G30" s="43">
        <f t="shared" si="13"/>
        <v>0</v>
      </c>
      <c r="H30" s="198">
        <f t="shared" si="19"/>
        <v>0</v>
      </c>
      <c r="I30" s="43">
        <f t="shared" si="14"/>
        <v>0</v>
      </c>
      <c r="J30" s="97">
        <f t="shared" si="26"/>
        <v>0</v>
      </c>
      <c r="K30" s="43">
        <f t="shared" si="15"/>
        <v>0</v>
      </c>
      <c r="L30" s="201">
        <f t="shared" si="21"/>
        <v>0</v>
      </c>
      <c r="M30" s="137">
        <f t="shared" si="16"/>
        <v>0</v>
      </c>
      <c r="N30" s="201">
        <f t="shared" si="22"/>
        <v>0</v>
      </c>
      <c r="O30" s="137">
        <f t="shared" si="17"/>
        <v>0</v>
      </c>
      <c r="P30" s="201">
        <f t="shared" si="23"/>
        <v>0</v>
      </c>
      <c r="Q30" s="44">
        <f t="shared" si="24"/>
        <v>0</v>
      </c>
      <c r="R30" s="207">
        <f t="shared" si="25"/>
        <v>0</v>
      </c>
      <c r="S30" s="39"/>
    </row>
    <row r="31" spans="1:19" x14ac:dyDescent="0.25">
      <c r="B31" s="39"/>
      <c r="C31" s="39"/>
      <c r="D31" s="39"/>
      <c r="E31" s="47"/>
      <c r="F31" s="204"/>
      <c r="G31" s="43"/>
      <c r="H31" s="198"/>
      <c r="I31" s="43"/>
      <c r="J31" s="97"/>
      <c r="K31" s="43"/>
      <c r="L31" s="201"/>
      <c r="M31" s="32"/>
      <c r="N31" s="201"/>
      <c r="O31" s="32"/>
      <c r="P31" s="201"/>
      <c r="Q31" s="44"/>
      <c r="R31" s="207"/>
      <c r="S31" s="39"/>
    </row>
    <row r="32" spans="1:19" x14ac:dyDescent="0.25">
      <c r="A32" s="35" t="s">
        <v>52</v>
      </c>
      <c r="B32" s="40"/>
      <c r="C32" s="40"/>
      <c r="D32" s="40"/>
      <c r="E32" s="36"/>
      <c r="F32" s="205">
        <f t="shared" ref="F32:R32" si="27">SUM(F19:F31)</f>
        <v>0</v>
      </c>
      <c r="G32" s="183"/>
      <c r="H32" s="206">
        <f t="shared" si="27"/>
        <v>0</v>
      </c>
      <c r="I32" s="183"/>
      <c r="J32" s="184">
        <f t="shared" si="27"/>
        <v>0</v>
      </c>
      <c r="K32" s="183"/>
      <c r="L32" s="206">
        <f t="shared" si="27"/>
        <v>0</v>
      </c>
      <c r="M32" s="183"/>
      <c r="N32" s="206">
        <f t="shared" si="27"/>
        <v>0</v>
      </c>
      <c r="O32" s="183"/>
      <c r="P32" s="206">
        <f t="shared" si="27"/>
        <v>0</v>
      </c>
      <c r="Q32" s="136"/>
      <c r="R32" s="202">
        <f t="shared" si="27"/>
        <v>0</v>
      </c>
      <c r="S32" s="39"/>
    </row>
    <row r="33" spans="1:19" x14ac:dyDescent="0.25">
      <c r="A33" s="187" t="s">
        <v>48</v>
      </c>
      <c r="B33" s="187"/>
      <c r="C33" s="187"/>
      <c r="D33" s="187"/>
      <c r="E33" s="187"/>
      <c r="F33" s="187"/>
      <c r="G33" s="187"/>
      <c r="H33" s="187"/>
      <c r="I33" s="187"/>
      <c r="J33" s="187"/>
      <c r="K33" s="187"/>
      <c r="L33" s="187"/>
      <c r="M33" s="187"/>
      <c r="N33" s="187"/>
      <c r="O33" s="187"/>
      <c r="P33" s="187"/>
      <c r="Q33" s="187"/>
      <c r="R33" s="187"/>
      <c r="S33" s="39"/>
    </row>
    <row r="34" spans="1:19" x14ac:dyDescent="0.25">
      <c r="B34" s="41"/>
      <c r="C34" s="41"/>
      <c r="D34" s="41"/>
      <c r="F34" s="46"/>
      <c r="G34" s="33" t="s">
        <v>44</v>
      </c>
      <c r="H34" s="30" t="s">
        <v>45</v>
      </c>
      <c r="I34" s="33" t="s">
        <v>44</v>
      </c>
      <c r="J34" s="30" t="s">
        <v>45</v>
      </c>
      <c r="K34" s="33" t="s">
        <v>44</v>
      </c>
      <c r="L34" s="106" t="s">
        <v>45</v>
      </c>
      <c r="M34" s="33" t="s">
        <v>44</v>
      </c>
      <c r="N34" s="106" t="s">
        <v>45</v>
      </c>
      <c r="O34" s="33" t="s">
        <v>44</v>
      </c>
      <c r="P34" s="106" t="s">
        <v>45</v>
      </c>
      <c r="Q34" s="41" t="s">
        <v>44</v>
      </c>
      <c r="R34" t="s">
        <v>45</v>
      </c>
      <c r="S34" s="39"/>
    </row>
    <row r="35" spans="1:19" x14ac:dyDescent="0.25">
      <c r="A35">
        <f t="shared" ref="A35:B46" si="28">+A4</f>
        <v>0</v>
      </c>
      <c r="B35" s="39">
        <f t="shared" si="28"/>
        <v>0</v>
      </c>
      <c r="C35" s="39"/>
      <c r="D35" s="39"/>
      <c r="E35" s="47">
        <v>0.155</v>
      </c>
      <c r="F35" s="204">
        <f t="shared" ref="F35:F46" si="29">+E35*F4</f>
        <v>0</v>
      </c>
      <c r="G35" s="43">
        <f t="shared" ref="G35:G46" si="30">G4</f>
        <v>0</v>
      </c>
      <c r="H35" s="198">
        <f>+F35*G35</f>
        <v>0</v>
      </c>
      <c r="I35" s="43">
        <f t="shared" ref="I35:I46" si="31">I4</f>
        <v>0</v>
      </c>
      <c r="J35" s="198">
        <f>+I35*F35</f>
        <v>0</v>
      </c>
      <c r="K35" s="43">
        <f t="shared" ref="K35:K46" si="32">K4</f>
        <v>0</v>
      </c>
      <c r="L35" s="201">
        <f>+K35*F35</f>
        <v>0</v>
      </c>
      <c r="M35" s="137">
        <f t="shared" ref="M35:M46" si="33">M4</f>
        <v>0</v>
      </c>
      <c r="N35" s="201">
        <f t="shared" ref="N35:N46" si="34">+M35*F35</f>
        <v>0</v>
      </c>
      <c r="O35" s="137">
        <f t="shared" ref="O35:O46" si="35">O4</f>
        <v>0</v>
      </c>
      <c r="P35" s="201">
        <f>+O35*F35</f>
        <v>0</v>
      </c>
      <c r="Q35" s="43">
        <f>+G35+I35+K35+M35+O35</f>
        <v>0</v>
      </c>
      <c r="R35" s="198">
        <f>+H35+J35+L35+N35+P35</f>
        <v>0</v>
      </c>
      <c r="S35" s="39"/>
    </row>
    <row r="36" spans="1:19" x14ac:dyDescent="0.25">
      <c r="A36">
        <f t="shared" si="28"/>
        <v>0</v>
      </c>
      <c r="B36" s="39">
        <f t="shared" si="28"/>
        <v>0</v>
      </c>
      <c r="C36" s="39"/>
      <c r="D36" s="39"/>
      <c r="E36" s="47"/>
      <c r="F36" s="204">
        <f t="shared" si="29"/>
        <v>0</v>
      </c>
      <c r="G36" s="43">
        <f t="shared" si="30"/>
        <v>0</v>
      </c>
      <c r="H36" s="198">
        <f t="shared" ref="H36:H46" si="36">+F36*G36</f>
        <v>0</v>
      </c>
      <c r="I36" s="43">
        <f t="shared" si="31"/>
        <v>0</v>
      </c>
      <c r="J36" s="198">
        <f t="shared" ref="J36:J46" si="37">+I36*F36</f>
        <v>0</v>
      </c>
      <c r="K36" s="43">
        <f t="shared" si="32"/>
        <v>0</v>
      </c>
      <c r="L36" s="201">
        <f t="shared" ref="L36:L46" si="38">+K36*F36</f>
        <v>0</v>
      </c>
      <c r="M36" s="137">
        <f t="shared" si="33"/>
        <v>0</v>
      </c>
      <c r="N36" s="201">
        <f>+M36*F36</f>
        <v>0</v>
      </c>
      <c r="O36" s="137">
        <f t="shared" si="35"/>
        <v>0</v>
      </c>
      <c r="P36" s="201">
        <f t="shared" ref="P36:P46" si="39">+O36*F36</f>
        <v>0</v>
      </c>
      <c r="Q36" s="43">
        <f t="shared" ref="Q36:Q46" si="40">+G36+I36+K36+M36+O36</f>
        <v>0</v>
      </c>
      <c r="R36" s="198">
        <f t="shared" ref="R36:R46" si="41">+H36+J36+L36+N36+P36</f>
        <v>0</v>
      </c>
      <c r="S36" s="39"/>
    </row>
    <row r="37" spans="1:19" x14ac:dyDescent="0.25">
      <c r="A37">
        <f t="shared" si="28"/>
        <v>0</v>
      </c>
      <c r="B37" s="39">
        <f t="shared" si="28"/>
        <v>0</v>
      </c>
      <c r="C37" s="39"/>
      <c r="D37" s="39"/>
      <c r="E37" s="47"/>
      <c r="F37" s="204">
        <f t="shared" si="29"/>
        <v>0</v>
      </c>
      <c r="G37" s="43">
        <f t="shared" si="30"/>
        <v>0</v>
      </c>
      <c r="H37" s="198">
        <f t="shared" si="36"/>
        <v>0</v>
      </c>
      <c r="I37" s="43">
        <f t="shared" si="31"/>
        <v>0</v>
      </c>
      <c r="J37" s="198">
        <f t="shared" si="37"/>
        <v>0</v>
      </c>
      <c r="K37" s="43">
        <f t="shared" si="32"/>
        <v>0</v>
      </c>
      <c r="L37" s="201">
        <f t="shared" si="38"/>
        <v>0</v>
      </c>
      <c r="M37" s="137">
        <f t="shared" si="33"/>
        <v>0</v>
      </c>
      <c r="N37" s="201">
        <f t="shared" si="34"/>
        <v>0</v>
      </c>
      <c r="O37" s="137">
        <f t="shared" si="35"/>
        <v>0</v>
      </c>
      <c r="P37" s="201">
        <f t="shared" si="39"/>
        <v>0</v>
      </c>
      <c r="Q37" s="43">
        <f t="shared" si="40"/>
        <v>0</v>
      </c>
      <c r="R37" s="198">
        <f t="shared" si="41"/>
        <v>0</v>
      </c>
      <c r="S37" s="39"/>
    </row>
    <row r="38" spans="1:19" x14ac:dyDescent="0.25">
      <c r="A38">
        <f t="shared" si="28"/>
        <v>0</v>
      </c>
      <c r="B38" s="39">
        <f t="shared" si="28"/>
        <v>0</v>
      </c>
      <c r="C38" s="39"/>
      <c r="D38" s="39"/>
      <c r="E38" s="47"/>
      <c r="F38" s="204">
        <f t="shared" si="29"/>
        <v>0</v>
      </c>
      <c r="G38" s="43">
        <f t="shared" si="30"/>
        <v>0</v>
      </c>
      <c r="H38" s="198">
        <f t="shared" si="36"/>
        <v>0</v>
      </c>
      <c r="I38" s="43">
        <f t="shared" si="31"/>
        <v>0</v>
      </c>
      <c r="J38" s="198">
        <f t="shared" si="37"/>
        <v>0</v>
      </c>
      <c r="K38" s="43">
        <f t="shared" si="32"/>
        <v>0</v>
      </c>
      <c r="L38" s="201">
        <f t="shared" si="38"/>
        <v>0</v>
      </c>
      <c r="M38" s="137">
        <f t="shared" si="33"/>
        <v>0</v>
      </c>
      <c r="N38" s="201">
        <f t="shared" si="34"/>
        <v>0</v>
      </c>
      <c r="O38" s="137">
        <f t="shared" si="35"/>
        <v>0</v>
      </c>
      <c r="P38" s="201">
        <f t="shared" si="39"/>
        <v>0</v>
      </c>
      <c r="Q38" s="43">
        <f t="shared" si="40"/>
        <v>0</v>
      </c>
      <c r="R38" s="198">
        <f t="shared" si="41"/>
        <v>0</v>
      </c>
      <c r="S38" s="39"/>
    </row>
    <row r="39" spans="1:19" x14ac:dyDescent="0.25">
      <c r="A39">
        <f t="shared" si="28"/>
        <v>0</v>
      </c>
      <c r="B39" s="39">
        <f t="shared" si="28"/>
        <v>0</v>
      </c>
      <c r="C39" s="39"/>
      <c r="D39" s="39"/>
      <c r="E39" s="47"/>
      <c r="F39" s="204">
        <f t="shared" si="29"/>
        <v>0</v>
      </c>
      <c r="G39" s="43">
        <f t="shared" si="30"/>
        <v>0.2</v>
      </c>
      <c r="H39" s="198">
        <f t="shared" si="36"/>
        <v>0</v>
      </c>
      <c r="I39" s="43">
        <f t="shared" si="31"/>
        <v>0.2</v>
      </c>
      <c r="J39" s="198">
        <f t="shared" si="37"/>
        <v>0</v>
      </c>
      <c r="K39" s="43">
        <f t="shared" si="32"/>
        <v>0.2</v>
      </c>
      <c r="L39" s="201">
        <f t="shared" si="38"/>
        <v>0</v>
      </c>
      <c r="M39" s="137">
        <f t="shared" si="33"/>
        <v>0.2</v>
      </c>
      <c r="N39" s="201">
        <f t="shared" si="34"/>
        <v>0</v>
      </c>
      <c r="O39" s="137">
        <f t="shared" si="35"/>
        <v>0.2</v>
      </c>
      <c r="P39" s="201">
        <f t="shared" si="39"/>
        <v>0</v>
      </c>
      <c r="Q39" s="43">
        <f t="shared" si="40"/>
        <v>1</v>
      </c>
      <c r="R39" s="198">
        <f t="shared" si="41"/>
        <v>0</v>
      </c>
      <c r="S39" s="39"/>
    </row>
    <row r="40" spans="1:19" x14ac:dyDescent="0.25">
      <c r="A40">
        <f t="shared" si="28"/>
        <v>0</v>
      </c>
      <c r="B40" s="39">
        <f t="shared" si="28"/>
        <v>0</v>
      </c>
      <c r="C40" s="39"/>
      <c r="D40" s="39"/>
      <c r="E40" s="47"/>
      <c r="F40" s="204">
        <f t="shared" si="29"/>
        <v>0</v>
      </c>
      <c r="G40" s="43">
        <f t="shared" si="30"/>
        <v>0</v>
      </c>
      <c r="H40" s="198">
        <f t="shared" si="36"/>
        <v>0</v>
      </c>
      <c r="I40" s="43">
        <f t="shared" si="31"/>
        <v>0</v>
      </c>
      <c r="J40" s="198">
        <f t="shared" si="37"/>
        <v>0</v>
      </c>
      <c r="K40" s="43">
        <f t="shared" si="32"/>
        <v>0</v>
      </c>
      <c r="L40" s="201">
        <f t="shared" si="38"/>
        <v>0</v>
      </c>
      <c r="M40" s="137">
        <f t="shared" si="33"/>
        <v>0</v>
      </c>
      <c r="N40" s="201">
        <f t="shared" si="34"/>
        <v>0</v>
      </c>
      <c r="O40" s="137">
        <f t="shared" si="35"/>
        <v>0</v>
      </c>
      <c r="P40" s="201">
        <f t="shared" si="39"/>
        <v>0</v>
      </c>
      <c r="Q40" s="43">
        <f t="shared" si="40"/>
        <v>0</v>
      </c>
      <c r="R40" s="198">
        <f t="shared" si="41"/>
        <v>0</v>
      </c>
      <c r="S40" s="39"/>
    </row>
    <row r="41" spans="1:19" x14ac:dyDescent="0.25">
      <c r="A41">
        <f t="shared" si="28"/>
        <v>0</v>
      </c>
      <c r="B41" s="39">
        <f t="shared" si="28"/>
        <v>0</v>
      </c>
      <c r="C41" s="39"/>
      <c r="D41" s="39"/>
      <c r="E41" s="47"/>
      <c r="F41" s="204">
        <f t="shared" si="29"/>
        <v>0</v>
      </c>
      <c r="G41" s="43">
        <f t="shared" si="30"/>
        <v>0</v>
      </c>
      <c r="H41" s="198">
        <f t="shared" si="36"/>
        <v>0</v>
      </c>
      <c r="I41" s="43">
        <f t="shared" si="31"/>
        <v>0</v>
      </c>
      <c r="J41" s="198">
        <f t="shared" si="37"/>
        <v>0</v>
      </c>
      <c r="K41" s="43">
        <f t="shared" si="32"/>
        <v>0</v>
      </c>
      <c r="L41" s="201">
        <f t="shared" si="38"/>
        <v>0</v>
      </c>
      <c r="M41" s="137">
        <f t="shared" si="33"/>
        <v>0</v>
      </c>
      <c r="N41" s="201">
        <f t="shared" si="34"/>
        <v>0</v>
      </c>
      <c r="O41" s="137">
        <f t="shared" si="35"/>
        <v>0</v>
      </c>
      <c r="P41" s="201">
        <f t="shared" si="39"/>
        <v>0</v>
      </c>
      <c r="Q41" s="43">
        <f t="shared" si="40"/>
        <v>0</v>
      </c>
      <c r="R41" s="198">
        <f t="shared" si="41"/>
        <v>0</v>
      </c>
      <c r="S41" s="39"/>
    </row>
    <row r="42" spans="1:19" x14ac:dyDescent="0.25">
      <c r="A42">
        <f t="shared" si="28"/>
        <v>0</v>
      </c>
      <c r="B42" s="39">
        <f t="shared" si="28"/>
        <v>0</v>
      </c>
      <c r="C42" s="39"/>
      <c r="D42" s="39"/>
      <c r="E42" s="47"/>
      <c r="F42" s="204">
        <f t="shared" si="29"/>
        <v>0</v>
      </c>
      <c r="G42" s="43">
        <f t="shared" si="30"/>
        <v>0</v>
      </c>
      <c r="H42" s="198">
        <f t="shared" si="36"/>
        <v>0</v>
      </c>
      <c r="I42" s="43">
        <f t="shared" si="31"/>
        <v>0</v>
      </c>
      <c r="J42" s="198">
        <f t="shared" si="37"/>
        <v>0</v>
      </c>
      <c r="K42" s="43">
        <f t="shared" si="32"/>
        <v>0</v>
      </c>
      <c r="L42" s="201">
        <f t="shared" si="38"/>
        <v>0</v>
      </c>
      <c r="M42" s="137">
        <f t="shared" si="33"/>
        <v>0</v>
      </c>
      <c r="N42" s="201">
        <f t="shared" si="34"/>
        <v>0</v>
      </c>
      <c r="O42" s="137">
        <f t="shared" si="35"/>
        <v>0</v>
      </c>
      <c r="P42" s="201">
        <f t="shared" si="39"/>
        <v>0</v>
      </c>
      <c r="Q42" s="43">
        <f t="shared" si="40"/>
        <v>0</v>
      </c>
      <c r="R42" s="198">
        <f t="shared" si="41"/>
        <v>0</v>
      </c>
      <c r="S42" s="39"/>
    </row>
    <row r="43" spans="1:19" x14ac:dyDescent="0.25">
      <c r="A43">
        <f t="shared" si="28"/>
        <v>0</v>
      </c>
      <c r="B43" s="39">
        <f t="shared" si="28"/>
        <v>0</v>
      </c>
      <c r="C43" s="39"/>
      <c r="D43" s="39"/>
      <c r="E43" s="47"/>
      <c r="F43" s="204">
        <f t="shared" si="29"/>
        <v>0</v>
      </c>
      <c r="G43" s="43">
        <f t="shared" si="30"/>
        <v>0</v>
      </c>
      <c r="H43" s="198">
        <f t="shared" si="36"/>
        <v>0</v>
      </c>
      <c r="I43" s="43">
        <f t="shared" si="31"/>
        <v>0</v>
      </c>
      <c r="J43" s="198">
        <f t="shared" si="37"/>
        <v>0</v>
      </c>
      <c r="K43" s="43">
        <f t="shared" si="32"/>
        <v>0</v>
      </c>
      <c r="L43" s="201">
        <f t="shared" si="38"/>
        <v>0</v>
      </c>
      <c r="M43" s="137">
        <f t="shared" si="33"/>
        <v>0</v>
      </c>
      <c r="N43" s="201">
        <f t="shared" si="34"/>
        <v>0</v>
      </c>
      <c r="O43" s="137">
        <f t="shared" si="35"/>
        <v>0</v>
      </c>
      <c r="P43" s="201">
        <f t="shared" si="39"/>
        <v>0</v>
      </c>
      <c r="Q43" s="43">
        <f t="shared" si="40"/>
        <v>0</v>
      </c>
      <c r="R43" s="198">
        <f t="shared" si="41"/>
        <v>0</v>
      </c>
      <c r="S43" s="39"/>
    </row>
    <row r="44" spans="1:19" x14ac:dyDescent="0.25">
      <c r="A44">
        <f t="shared" si="28"/>
        <v>0</v>
      </c>
      <c r="B44" s="39">
        <f t="shared" si="28"/>
        <v>0</v>
      </c>
      <c r="C44" s="39"/>
      <c r="D44" s="39"/>
      <c r="E44" s="47"/>
      <c r="F44" s="204">
        <f t="shared" si="29"/>
        <v>0</v>
      </c>
      <c r="G44" s="43">
        <f t="shared" si="30"/>
        <v>0</v>
      </c>
      <c r="H44" s="198">
        <f t="shared" si="36"/>
        <v>0</v>
      </c>
      <c r="I44" s="43">
        <f t="shared" si="31"/>
        <v>0</v>
      </c>
      <c r="J44" s="198">
        <f t="shared" si="37"/>
        <v>0</v>
      </c>
      <c r="K44" s="43">
        <f t="shared" si="32"/>
        <v>0</v>
      </c>
      <c r="L44" s="201">
        <f t="shared" si="38"/>
        <v>0</v>
      </c>
      <c r="M44" s="137">
        <f t="shared" si="33"/>
        <v>0</v>
      </c>
      <c r="N44" s="201">
        <f t="shared" si="34"/>
        <v>0</v>
      </c>
      <c r="O44" s="137">
        <f t="shared" si="35"/>
        <v>0</v>
      </c>
      <c r="P44" s="201">
        <f t="shared" si="39"/>
        <v>0</v>
      </c>
      <c r="Q44" s="43">
        <f t="shared" si="40"/>
        <v>0</v>
      </c>
      <c r="R44" s="198">
        <f t="shared" si="41"/>
        <v>0</v>
      </c>
      <c r="S44" s="39"/>
    </row>
    <row r="45" spans="1:19" x14ac:dyDescent="0.25">
      <c r="A45">
        <f t="shared" si="28"/>
        <v>0</v>
      </c>
      <c r="B45" s="39">
        <f t="shared" si="28"/>
        <v>0</v>
      </c>
      <c r="C45" s="39"/>
      <c r="D45" s="39"/>
      <c r="E45" s="47"/>
      <c r="F45" s="204">
        <f t="shared" si="29"/>
        <v>0</v>
      </c>
      <c r="G45" s="43">
        <f t="shared" si="30"/>
        <v>0</v>
      </c>
      <c r="H45" s="198">
        <f t="shared" si="36"/>
        <v>0</v>
      </c>
      <c r="I45" s="43">
        <f t="shared" si="31"/>
        <v>0</v>
      </c>
      <c r="J45" s="198">
        <f t="shared" si="37"/>
        <v>0</v>
      </c>
      <c r="K45" s="43">
        <f t="shared" si="32"/>
        <v>0</v>
      </c>
      <c r="L45" s="201">
        <f t="shared" si="38"/>
        <v>0</v>
      </c>
      <c r="M45" s="137">
        <f t="shared" si="33"/>
        <v>0</v>
      </c>
      <c r="N45" s="201">
        <f t="shared" si="34"/>
        <v>0</v>
      </c>
      <c r="O45" s="137">
        <f t="shared" si="35"/>
        <v>0</v>
      </c>
      <c r="P45" s="201">
        <f t="shared" si="39"/>
        <v>0</v>
      </c>
      <c r="Q45" s="43">
        <f t="shared" si="40"/>
        <v>0</v>
      </c>
      <c r="R45" s="198">
        <f t="shared" si="41"/>
        <v>0</v>
      </c>
      <c r="S45" s="39"/>
    </row>
    <row r="46" spans="1:19" x14ac:dyDescent="0.25">
      <c r="A46">
        <f t="shared" si="28"/>
        <v>0</v>
      </c>
      <c r="B46" s="39">
        <f t="shared" si="28"/>
        <v>0</v>
      </c>
      <c r="C46" s="39"/>
      <c r="D46" s="39"/>
      <c r="E46" s="47"/>
      <c r="F46" s="204">
        <f t="shared" si="29"/>
        <v>0</v>
      </c>
      <c r="G46" s="43">
        <f t="shared" si="30"/>
        <v>0</v>
      </c>
      <c r="H46" s="198">
        <f t="shared" si="36"/>
        <v>0</v>
      </c>
      <c r="I46" s="43">
        <f t="shared" si="31"/>
        <v>0</v>
      </c>
      <c r="J46" s="198">
        <f t="shared" si="37"/>
        <v>0</v>
      </c>
      <c r="K46" s="43">
        <f t="shared" si="32"/>
        <v>0</v>
      </c>
      <c r="L46" s="201">
        <f t="shared" si="38"/>
        <v>0</v>
      </c>
      <c r="M46" s="137">
        <f t="shared" si="33"/>
        <v>0</v>
      </c>
      <c r="N46" s="201">
        <f t="shared" si="34"/>
        <v>0</v>
      </c>
      <c r="O46" s="137">
        <f t="shared" si="35"/>
        <v>0</v>
      </c>
      <c r="P46" s="201">
        <f t="shared" si="39"/>
        <v>0</v>
      </c>
      <c r="Q46" s="43">
        <f t="shared" si="40"/>
        <v>0</v>
      </c>
      <c r="R46" s="198">
        <f t="shared" si="41"/>
        <v>0</v>
      </c>
      <c r="S46" s="39"/>
    </row>
    <row r="47" spans="1:19" x14ac:dyDescent="0.25">
      <c r="B47" s="39"/>
      <c r="C47" s="39"/>
      <c r="D47" s="39"/>
      <c r="E47" s="47"/>
      <c r="F47" s="204"/>
      <c r="G47" s="43"/>
      <c r="H47" s="198"/>
      <c r="I47" s="43"/>
      <c r="J47" s="198"/>
      <c r="K47" s="43"/>
      <c r="L47" s="201"/>
      <c r="M47" s="32"/>
      <c r="N47" s="201"/>
      <c r="O47" s="32"/>
      <c r="P47" s="201"/>
      <c r="Q47" s="43"/>
      <c r="R47" s="198"/>
      <c r="S47" s="39"/>
    </row>
    <row r="48" spans="1:19" x14ac:dyDescent="0.25">
      <c r="A48" s="35" t="s">
        <v>52</v>
      </c>
      <c r="B48" s="40"/>
      <c r="C48" s="40"/>
      <c r="D48" s="40"/>
      <c r="E48" s="36"/>
      <c r="F48" s="205">
        <f t="shared" ref="F48:R48" si="42">SUM(F35:F47)</f>
        <v>0</v>
      </c>
      <c r="G48" s="183"/>
      <c r="H48" s="206">
        <f t="shared" si="42"/>
        <v>0</v>
      </c>
      <c r="I48" s="183"/>
      <c r="J48" s="206">
        <f t="shared" si="42"/>
        <v>0</v>
      </c>
      <c r="K48" s="183"/>
      <c r="L48" s="206">
        <f t="shared" si="42"/>
        <v>0</v>
      </c>
      <c r="M48" s="183"/>
      <c r="N48" s="206">
        <f t="shared" si="42"/>
        <v>0</v>
      </c>
      <c r="O48" s="183"/>
      <c r="P48" s="206">
        <f t="shared" si="42"/>
        <v>0</v>
      </c>
      <c r="Q48" s="136"/>
      <c r="R48" s="208">
        <f t="shared" si="42"/>
        <v>0</v>
      </c>
      <c r="S48" s="39"/>
    </row>
    <row r="49" spans="1:19" s="48" customFormat="1" x14ac:dyDescent="0.25">
      <c r="A49" s="187" t="s">
        <v>49</v>
      </c>
      <c r="B49" s="187"/>
      <c r="C49" s="187"/>
      <c r="D49" s="187"/>
      <c r="E49" s="187"/>
      <c r="F49" s="187"/>
      <c r="G49" s="187"/>
      <c r="H49" s="187"/>
      <c r="I49" s="187"/>
      <c r="J49" s="187"/>
      <c r="K49" s="187"/>
      <c r="L49" s="187"/>
      <c r="M49" s="187"/>
      <c r="N49" s="187"/>
      <c r="O49" s="187"/>
      <c r="P49" s="187"/>
      <c r="Q49" s="187"/>
      <c r="R49" s="187"/>
    </row>
    <row r="50" spans="1:19" x14ac:dyDescent="0.25">
      <c r="B50" s="41"/>
      <c r="C50" s="41"/>
      <c r="D50" s="41"/>
      <c r="F50" s="34"/>
      <c r="G50" s="33" t="s">
        <v>44</v>
      </c>
      <c r="H50" s="106" t="s">
        <v>45</v>
      </c>
      <c r="I50" s="33" t="s">
        <v>44</v>
      </c>
      <c r="J50" s="106" t="s">
        <v>45</v>
      </c>
      <c r="K50" s="33" t="s">
        <v>44</v>
      </c>
      <c r="L50" s="106" t="s">
        <v>45</v>
      </c>
      <c r="M50" s="33" t="s">
        <v>44</v>
      </c>
      <c r="N50" s="106" t="s">
        <v>45</v>
      </c>
      <c r="O50" s="33" t="s">
        <v>44</v>
      </c>
      <c r="P50" s="106" t="s">
        <v>45</v>
      </c>
      <c r="Q50" s="41" t="s">
        <v>44</v>
      </c>
      <c r="R50" t="s">
        <v>45</v>
      </c>
      <c r="S50" s="39"/>
    </row>
    <row r="51" spans="1:19" x14ac:dyDescent="0.25">
      <c r="A51">
        <f t="shared" ref="A51:B62" si="43">+A4</f>
        <v>0</v>
      </c>
      <c r="B51" s="39">
        <f t="shared" si="43"/>
        <v>0</v>
      </c>
      <c r="C51" s="39"/>
      <c r="D51" s="39"/>
      <c r="E51" s="47">
        <v>0.155</v>
      </c>
      <c r="F51" s="204">
        <f t="shared" ref="F51:F62" si="44">+E51*F4</f>
        <v>0</v>
      </c>
      <c r="G51" s="43">
        <f>G4</f>
        <v>0</v>
      </c>
      <c r="H51" s="198">
        <f>+G51*F51</f>
        <v>0</v>
      </c>
      <c r="I51" s="43">
        <f>I4</f>
        <v>0</v>
      </c>
      <c r="J51" s="198">
        <f>+I51*F51</f>
        <v>0</v>
      </c>
      <c r="K51" s="43">
        <f>K4</f>
        <v>0</v>
      </c>
      <c r="L51" s="201">
        <f>+K51*F51</f>
        <v>0</v>
      </c>
      <c r="M51" s="137">
        <f t="shared" ref="M51:M62" si="45">M4</f>
        <v>0</v>
      </c>
      <c r="N51" s="201">
        <f>+M51*F51</f>
        <v>0</v>
      </c>
      <c r="O51" s="137">
        <f t="shared" ref="O51:O62" si="46">O4</f>
        <v>0</v>
      </c>
      <c r="P51" s="201">
        <f>+O51*F51</f>
        <v>0</v>
      </c>
      <c r="Q51" s="44">
        <f>+K51+G51+I51+M51+O51</f>
        <v>0</v>
      </c>
      <c r="R51" s="198">
        <f>+H51+J51+L51+N51+P51</f>
        <v>0</v>
      </c>
      <c r="S51" s="39"/>
    </row>
    <row r="52" spans="1:19" x14ac:dyDescent="0.25">
      <c r="A52">
        <f t="shared" si="43"/>
        <v>0</v>
      </c>
      <c r="B52" s="39">
        <f t="shared" si="43"/>
        <v>0</v>
      </c>
      <c r="C52" s="39"/>
      <c r="D52" s="39"/>
      <c r="E52" s="47"/>
      <c r="F52" s="204">
        <f t="shared" si="44"/>
        <v>0</v>
      </c>
      <c r="G52" s="43">
        <f t="shared" ref="G52:G62" si="47">G5</f>
        <v>0</v>
      </c>
      <c r="H52" s="198">
        <f t="shared" ref="H52:H62" si="48">+G52*F52</f>
        <v>0</v>
      </c>
      <c r="I52" s="43">
        <f t="shared" ref="I52:I62" si="49">I5</f>
        <v>0</v>
      </c>
      <c r="J52" s="198">
        <f t="shared" ref="J52:J62" si="50">+I52*F52</f>
        <v>0</v>
      </c>
      <c r="K52" s="43">
        <f t="shared" ref="K52:K62" si="51">K5</f>
        <v>0</v>
      </c>
      <c r="L52" s="201">
        <f t="shared" ref="L52:L62" si="52">+K52*F52</f>
        <v>0</v>
      </c>
      <c r="M52" s="137">
        <f t="shared" si="45"/>
        <v>0</v>
      </c>
      <c r="N52" s="201">
        <f t="shared" ref="N52:N62" si="53">+M52*F52</f>
        <v>0</v>
      </c>
      <c r="O52" s="137">
        <f t="shared" si="46"/>
        <v>0</v>
      </c>
      <c r="P52" s="201">
        <f t="shared" ref="P52:P62" si="54">+O52*F52</f>
        <v>0</v>
      </c>
      <c r="Q52" s="44">
        <f t="shared" ref="Q52:Q62" si="55">+K52+G52+I52+M52+O52</f>
        <v>0</v>
      </c>
      <c r="R52" s="198">
        <f t="shared" ref="R52:R62" si="56">+H52+J52+L52+N52+P52</f>
        <v>0</v>
      </c>
      <c r="S52" s="39"/>
    </row>
    <row r="53" spans="1:19" x14ac:dyDescent="0.25">
      <c r="A53">
        <f t="shared" si="43"/>
        <v>0</v>
      </c>
      <c r="B53" s="39">
        <f t="shared" si="43"/>
        <v>0</v>
      </c>
      <c r="C53" s="39"/>
      <c r="D53" s="39"/>
      <c r="E53" s="47"/>
      <c r="F53" s="204">
        <f t="shared" si="44"/>
        <v>0</v>
      </c>
      <c r="G53" s="43">
        <f t="shared" si="47"/>
        <v>0</v>
      </c>
      <c r="H53" s="198">
        <f t="shared" si="48"/>
        <v>0</v>
      </c>
      <c r="I53" s="43">
        <f t="shared" si="49"/>
        <v>0</v>
      </c>
      <c r="J53" s="198">
        <f t="shared" si="50"/>
        <v>0</v>
      </c>
      <c r="K53" s="43">
        <f t="shared" si="51"/>
        <v>0</v>
      </c>
      <c r="L53" s="201">
        <f t="shared" si="52"/>
        <v>0</v>
      </c>
      <c r="M53" s="137">
        <f t="shared" si="45"/>
        <v>0</v>
      </c>
      <c r="N53" s="201">
        <f t="shared" si="53"/>
        <v>0</v>
      </c>
      <c r="O53" s="137">
        <f t="shared" si="46"/>
        <v>0</v>
      </c>
      <c r="P53" s="201">
        <f t="shared" si="54"/>
        <v>0</v>
      </c>
      <c r="Q53" s="44">
        <f t="shared" si="55"/>
        <v>0</v>
      </c>
      <c r="R53" s="198">
        <f t="shared" si="56"/>
        <v>0</v>
      </c>
      <c r="S53" s="39"/>
    </row>
    <row r="54" spans="1:19" x14ac:dyDescent="0.25">
      <c r="A54">
        <f t="shared" si="43"/>
        <v>0</v>
      </c>
      <c r="B54" s="39">
        <f t="shared" si="43"/>
        <v>0</v>
      </c>
      <c r="C54" s="39"/>
      <c r="D54" s="39"/>
      <c r="E54" s="47"/>
      <c r="F54" s="204">
        <f t="shared" si="44"/>
        <v>0</v>
      </c>
      <c r="G54" s="43">
        <f t="shared" si="47"/>
        <v>0</v>
      </c>
      <c r="H54" s="198">
        <f t="shared" si="48"/>
        <v>0</v>
      </c>
      <c r="I54" s="43">
        <f t="shared" si="49"/>
        <v>0</v>
      </c>
      <c r="J54" s="198">
        <f t="shared" si="50"/>
        <v>0</v>
      </c>
      <c r="K54" s="43">
        <f t="shared" si="51"/>
        <v>0</v>
      </c>
      <c r="L54" s="201">
        <f t="shared" si="52"/>
        <v>0</v>
      </c>
      <c r="M54" s="137">
        <f t="shared" si="45"/>
        <v>0</v>
      </c>
      <c r="N54" s="201">
        <f t="shared" si="53"/>
        <v>0</v>
      </c>
      <c r="O54" s="137">
        <f t="shared" si="46"/>
        <v>0</v>
      </c>
      <c r="P54" s="201">
        <f t="shared" si="54"/>
        <v>0</v>
      </c>
      <c r="Q54" s="44">
        <f t="shared" si="55"/>
        <v>0</v>
      </c>
      <c r="R54" s="198">
        <f t="shared" si="56"/>
        <v>0</v>
      </c>
      <c r="S54" s="39"/>
    </row>
    <row r="55" spans="1:19" x14ac:dyDescent="0.25">
      <c r="A55">
        <f t="shared" si="43"/>
        <v>0</v>
      </c>
      <c r="B55" s="39">
        <f t="shared" si="43"/>
        <v>0</v>
      </c>
      <c r="C55" s="39"/>
      <c r="D55" s="39"/>
      <c r="E55" s="47"/>
      <c r="F55" s="204">
        <f t="shared" si="44"/>
        <v>0</v>
      </c>
      <c r="G55" s="43">
        <f t="shared" si="47"/>
        <v>0.2</v>
      </c>
      <c r="H55" s="198">
        <f t="shared" si="48"/>
        <v>0</v>
      </c>
      <c r="I55" s="43">
        <f t="shared" si="49"/>
        <v>0.2</v>
      </c>
      <c r="J55" s="198">
        <f t="shared" si="50"/>
        <v>0</v>
      </c>
      <c r="K55" s="43">
        <f t="shared" si="51"/>
        <v>0.2</v>
      </c>
      <c r="L55" s="201">
        <f t="shared" si="52"/>
        <v>0</v>
      </c>
      <c r="M55" s="137">
        <f t="shared" si="45"/>
        <v>0.2</v>
      </c>
      <c r="N55" s="201">
        <f t="shared" si="53"/>
        <v>0</v>
      </c>
      <c r="O55" s="137">
        <f t="shared" si="46"/>
        <v>0.2</v>
      </c>
      <c r="P55" s="201">
        <f t="shared" si="54"/>
        <v>0</v>
      </c>
      <c r="Q55" s="44">
        <f t="shared" si="55"/>
        <v>1</v>
      </c>
      <c r="R55" s="198">
        <f t="shared" si="56"/>
        <v>0</v>
      </c>
      <c r="S55" s="39"/>
    </row>
    <row r="56" spans="1:19" x14ac:dyDescent="0.25">
      <c r="A56">
        <f t="shared" si="43"/>
        <v>0</v>
      </c>
      <c r="B56" s="39">
        <f t="shared" si="43"/>
        <v>0</v>
      </c>
      <c r="C56" s="39"/>
      <c r="D56" s="39"/>
      <c r="E56" s="47"/>
      <c r="F56" s="204">
        <f t="shared" si="44"/>
        <v>0</v>
      </c>
      <c r="G56" s="43">
        <f t="shared" si="47"/>
        <v>0</v>
      </c>
      <c r="H56" s="198">
        <f t="shared" si="48"/>
        <v>0</v>
      </c>
      <c r="I56" s="43">
        <f t="shared" si="49"/>
        <v>0</v>
      </c>
      <c r="J56" s="198">
        <f t="shared" si="50"/>
        <v>0</v>
      </c>
      <c r="K56" s="43">
        <f t="shared" si="51"/>
        <v>0</v>
      </c>
      <c r="L56" s="201">
        <f t="shared" si="52"/>
        <v>0</v>
      </c>
      <c r="M56" s="137">
        <f t="shared" si="45"/>
        <v>0</v>
      </c>
      <c r="N56" s="201">
        <f t="shared" si="53"/>
        <v>0</v>
      </c>
      <c r="O56" s="137">
        <f t="shared" si="46"/>
        <v>0</v>
      </c>
      <c r="P56" s="201">
        <f t="shared" si="54"/>
        <v>0</v>
      </c>
      <c r="Q56" s="44">
        <f t="shared" si="55"/>
        <v>0</v>
      </c>
      <c r="R56" s="198">
        <f t="shared" si="56"/>
        <v>0</v>
      </c>
      <c r="S56" s="39"/>
    </row>
    <row r="57" spans="1:19" x14ac:dyDescent="0.25">
      <c r="A57">
        <f t="shared" si="43"/>
        <v>0</v>
      </c>
      <c r="B57" s="39">
        <f t="shared" si="43"/>
        <v>0</v>
      </c>
      <c r="C57" s="39"/>
      <c r="D57" s="39"/>
      <c r="E57" s="47"/>
      <c r="F57" s="204">
        <f t="shared" si="44"/>
        <v>0</v>
      </c>
      <c r="G57" s="43">
        <f t="shared" si="47"/>
        <v>0</v>
      </c>
      <c r="H57" s="198">
        <f t="shared" si="48"/>
        <v>0</v>
      </c>
      <c r="I57" s="43">
        <f t="shared" si="49"/>
        <v>0</v>
      </c>
      <c r="J57" s="198">
        <f t="shared" si="50"/>
        <v>0</v>
      </c>
      <c r="K57" s="43">
        <f t="shared" si="51"/>
        <v>0</v>
      </c>
      <c r="L57" s="201">
        <f t="shared" si="52"/>
        <v>0</v>
      </c>
      <c r="M57" s="137">
        <f t="shared" si="45"/>
        <v>0</v>
      </c>
      <c r="N57" s="201">
        <f t="shared" si="53"/>
        <v>0</v>
      </c>
      <c r="O57" s="137">
        <f t="shared" si="46"/>
        <v>0</v>
      </c>
      <c r="P57" s="201">
        <f t="shared" si="54"/>
        <v>0</v>
      </c>
      <c r="Q57" s="44">
        <f t="shared" si="55"/>
        <v>0</v>
      </c>
      <c r="R57" s="198">
        <f t="shared" si="56"/>
        <v>0</v>
      </c>
      <c r="S57" s="39"/>
    </row>
    <row r="58" spans="1:19" x14ac:dyDescent="0.25">
      <c r="A58">
        <f t="shared" si="43"/>
        <v>0</v>
      </c>
      <c r="B58" s="39">
        <f t="shared" si="43"/>
        <v>0</v>
      </c>
      <c r="C58" s="39"/>
      <c r="D58" s="39"/>
      <c r="E58" s="47"/>
      <c r="F58" s="204">
        <f t="shared" si="44"/>
        <v>0</v>
      </c>
      <c r="G58" s="43">
        <f t="shared" si="47"/>
        <v>0</v>
      </c>
      <c r="H58" s="198">
        <f t="shared" si="48"/>
        <v>0</v>
      </c>
      <c r="I58" s="43">
        <f t="shared" si="49"/>
        <v>0</v>
      </c>
      <c r="J58" s="198">
        <f t="shared" si="50"/>
        <v>0</v>
      </c>
      <c r="K58" s="43">
        <f t="shared" si="51"/>
        <v>0</v>
      </c>
      <c r="L58" s="201">
        <f t="shared" si="52"/>
        <v>0</v>
      </c>
      <c r="M58" s="137">
        <f t="shared" si="45"/>
        <v>0</v>
      </c>
      <c r="N58" s="201">
        <f t="shared" si="53"/>
        <v>0</v>
      </c>
      <c r="O58" s="137">
        <f t="shared" si="46"/>
        <v>0</v>
      </c>
      <c r="P58" s="201">
        <f t="shared" si="54"/>
        <v>0</v>
      </c>
      <c r="Q58" s="44">
        <f t="shared" si="55"/>
        <v>0</v>
      </c>
      <c r="R58" s="198">
        <f t="shared" si="56"/>
        <v>0</v>
      </c>
      <c r="S58" s="39"/>
    </row>
    <row r="59" spans="1:19" x14ac:dyDescent="0.25">
      <c r="A59">
        <f t="shared" si="43"/>
        <v>0</v>
      </c>
      <c r="B59" s="39">
        <f t="shared" si="43"/>
        <v>0</v>
      </c>
      <c r="C59" s="39"/>
      <c r="D59" s="39"/>
      <c r="E59" s="47"/>
      <c r="F59" s="204">
        <f t="shared" si="44"/>
        <v>0</v>
      </c>
      <c r="G59" s="43">
        <f t="shared" si="47"/>
        <v>0</v>
      </c>
      <c r="H59" s="198">
        <f t="shared" si="48"/>
        <v>0</v>
      </c>
      <c r="I59" s="43">
        <f t="shared" si="49"/>
        <v>0</v>
      </c>
      <c r="J59" s="198">
        <f t="shared" si="50"/>
        <v>0</v>
      </c>
      <c r="K59" s="43">
        <f t="shared" si="51"/>
        <v>0</v>
      </c>
      <c r="L59" s="201">
        <f t="shared" si="52"/>
        <v>0</v>
      </c>
      <c r="M59" s="137">
        <f t="shared" si="45"/>
        <v>0</v>
      </c>
      <c r="N59" s="201">
        <f t="shared" si="53"/>
        <v>0</v>
      </c>
      <c r="O59" s="137">
        <f t="shared" si="46"/>
        <v>0</v>
      </c>
      <c r="P59" s="201">
        <f t="shared" si="54"/>
        <v>0</v>
      </c>
      <c r="Q59" s="44">
        <f t="shared" si="55"/>
        <v>0</v>
      </c>
      <c r="R59" s="198">
        <f t="shared" si="56"/>
        <v>0</v>
      </c>
      <c r="S59" s="39"/>
    </row>
    <row r="60" spans="1:19" x14ac:dyDescent="0.25">
      <c r="A60">
        <f t="shared" si="43"/>
        <v>0</v>
      </c>
      <c r="B60" s="39">
        <f t="shared" si="43"/>
        <v>0</v>
      </c>
      <c r="C60" s="39"/>
      <c r="D60" s="39"/>
      <c r="E60" s="47"/>
      <c r="F60" s="204">
        <f t="shared" si="44"/>
        <v>0</v>
      </c>
      <c r="G60" s="43">
        <f t="shared" si="47"/>
        <v>0</v>
      </c>
      <c r="H60" s="198">
        <f t="shared" si="48"/>
        <v>0</v>
      </c>
      <c r="I60" s="43">
        <f t="shared" si="49"/>
        <v>0</v>
      </c>
      <c r="J60" s="198">
        <f t="shared" si="50"/>
        <v>0</v>
      </c>
      <c r="K60" s="43">
        <f t="shared" si="51"/>
        <v>0</v>
      </c>
      <c r="L60" s="201">
        <f t="shared" si="52"/>
        <v>0</v>
      </c>
      <c r="M60" s="137">
        <f t="shared" si="45"/>
        <v>0</v>
      </c>
      <c r="N60" s="201">
        <f t="shared" si="53"/>
        <v>0</v>
      </c>
      <c r="O60" s="137">
        <f t="shared" si="46"/>
        <v>0</v>
      </c>
      <c r="P60" s="201">
        <f t="shared" si="54"/>
        <v>0</v>
      </c>
      <c r="Q60" s="44">
        <f t="shared" si="55"/>
        <v>0</v>
      </c>
      <c r="R60" s="198">
        <f t="shared" si="56"/>
        <v>0</v>
      </c>
      <c r="S60" s="39"/>
    </row>
    <row r="61" spans="1:19" x14ac:dyDescent="0.25">
      <c r="A61">
        <f t="shared" si="43"/>
        <v>0</v>
      </c>
      <c r="B61" s="39">
        <f t="shared" si="43"/>
        <v>0</v>
      </c>
      <c r="C61" s="39"/>
      <c r="D61" s="39"/>
      <c r="E61" s="47"/>
      <c r="F61" s="204">
        <f t="shared" si="44"/>
        <v>0</v>
      </c>
      <c r="G61" s="43">
        <f t="shared" si="47"/>
        <v>0</v>
      </c>
      <c r="H61" s="198">
        <f t="shared" si="48"/>
        <v>0</v>
      </c>
      <c r="I61" s="43">
        <f t="shared" si="49"/>
        <v>0</v>
      </c>
      <c r="J61" s="198">
        <f t="shared" si="50"/>
        <v>0</v>
      </c>
      <c r="K61" s="43">
        <f t="shared" si="51"/>
        <v>0</v>
      </c>
      <c r="L61" s="201">
        <f t="shared" si="52"/>
        <v>0</v>
      </c>
      <c r="M61" s="137">
        <f t="shared" si="45"/>
        <v>0</v>
      </c>
      <c r="N61" s="201">
        <f t="shared" si="53"/>
        <v>0</v>
      </c>
      <c r="O61" s="137">
        <f t="shared" si="46"/>
        <v>0</v>
      </c>
      <c r="P61" s="201">
        <f t="shared" si="54"/>
        <v>0</v>
      </c>
      <c r="Q61" s="44">
        <f t="shared" si="55"/>
        <v>0</v>
      </c>
      <c r="R61" s="198">
        <f t="shared" si="56"/>
        <v>0</v>
      </c>
      <c r="S61" s="39"/>
    </row>
    <row r="62" spans="1:19" x14ac:dyDescent="0.25">
      <c r="A62">
        <f t="shared" si="43"/>
        <v>0</v>
      </c>
      <c r="B62" s="39">
        <f t="shared" si="43"/>
        <v>0</v>
      </c>
      <c r="C62" s="39"/>
      <c r="D62" s="39"/>
      <c r="E62" s="47"/>
      <c r="F62" s="204">
        <f t="shared" si="44"/>
        <v>0</v>
      </c>
      <c r="G62" s="43">
        <f t="shared" si="47"/>
        <v>0</v>
      </c>
      <c r="H62" s="198">
        <f t="shared" si="48"/>
        <v>0</v>
      </c>
      <c r="I62" s="43">
        <f t="shared" si="49"/>
        <v>0</v>
      </c>
      <c r="J62" s="198">
        <f t="shared" si="50"/>
        <v>0</v>
      </c>
      <c r="K62" s="43">
        <f t="shared" si="51"/>
        <v>0</v>
      </c>
      <c r="L62" s="201">
        <f t="shared" si="52"/>
        <v>0</v>
      </c>
      <c r="M62" s="137">
        <f t="shared" si="45"/>
        <v>0</v>
      </c>
      <c r="N62" s="201">
        <f t="shared" si="53"/>
        <v>0</v>
      </c>
      <c r="O62" s="137">
        <f t="shared" si="46"/>
        <v>0</v>
      </c>
      <c r="P62" s="201">
        <f t="shared" si="54"/>
        <v>0</v>
      </c>
      <c r="Q62" s="44">
        <f t="shared" si="55"/>
        <v>0</v>
      </c>
      <c r="R62" s="198">
        <f t="shared" si="56"/>
        <v>0</v>
      </c>
      <c r="S62" s="39"/>
    </row>
    <row r="63" spans="1:19" x14ac:dyDescent="0.25">
      <c r="B63" s="39"/>
      <c r="C63" s="39"/>
      <c r="D63" s="39"/>
      <c r="E63" s="47"/>
      <c r="F63" s="204"/>
      <c r="G63" s="43"/>
      <c r="H63" s="198"/>
      <c r="I63" s="43"/>
      <c r="J63" s="198"/>
      <c r="K63" s="43"/>
      <c r="L63" s="201"/>
      <c r="M63" s="32"/>
      <c r="N63" s="201"/>
      <c r="O63" s="32"/>
      <c r="P63" s="201"/>
      <c r="Q63" s="44"/>
      <c r="R63" s="198"/>
      <c r="S63" s="39"/>
    </row>
    <row r="64" spans="1:19" x14ac:dyDescent="0.25">
      <c r="A64" s="35" t="s">
        <v>52</v>
      </c>
      <c r="B64" s="40"/>
      <c r="C64" s="40"/>
      <c r="D64" s="40"/>
      <c r="E64" s="36"/>
      <c r="F64" s="205">
        <f t="shared" ref="F64:R64" si="57">SUM(F51:F63)</f>
        <v>0</v>
      </c>
      <c r="G64" s="183"/>
      <c r="H64" s="206">
        <f t="shared" si="57"/>
        <v>0</v>
      </c>
      <c r="I64" s="183"/>
      <c r="J64" s="206">
        <f t="shared" si="57"/>
        <v>0</v>
      </c>
      <c r="K64" s="183"/>
      <c r="L64" s="206">
        <f t="shared" si="57"/>
        <v>0</v>
      </c>
      <c r="M64" s="183"/>
      <c r="N64" s="206">
        <f t="shared" si="57"/>
        <v>0</v>
      </c>
      <c r="O64" s="183"/>
      <c r="P64" s="206">
        <f t="shared" si="57"/>
        <v>0</v>
      </c>
      <c r="Q64" s="136"/>
      <c r="R64" s="208">
        <f t="shared" si="57"/>
        <v>0</v>
      </c>
      <c r="S64" s="39"/>
    </row>
    <row r="340" spans="1:13" x14ac:dyDescent="0.25">
      <c r="A340" s="125" t="s">
        <v>272</v>
      </c>
      <c r="B340" s="125" t="s">
        <v>122</v>
      </c>
      <c r="C340" s="125"/>
      <c r="D340" s="126" t="s">
        <v>126</v>
      </c>
      <c r="E340" s="125" t="s">
        <v>271</v>
      </c>
      <c r="F340" s="125" t="s">
        <v>298</v>
      </c>
      <c r="G340" t="s">
        <v>10</v>
      </c>
      <c r="H340" t="s">
        <v>13</v>
      </c>
      <c r="I340" t="s">
        <v>67</v>
      </c>
      <c r="J340" t="s">
        <v>67</v>
      </c>
      <c r="K340" t="s">
        <v>24</v>
      </c>
      <c r="L340" t="s">
        <v>302</v>
      </c>
      <c r="M340" t="s">
        <v>354</v>
      </c>
    </row>
    <row r="341" spans="1:13" ht="45" x14ac:dyDescent="0.25">
      <c r="A341" s="125" t="s">
        <v>71</v>
      </c>
      <c r="B341" s="125">
        <v>4000</v>
      </c>
      <c r="C341" s="125"/>
      <c r="D341" s="126"/>
      <c r="E341" s="125" t="s">
        <v>51</v>
      </c>
      <c r="F341" s="125" t="s">
        <v>41</v>
      </c>
      <c r="G341" s="59" t="s">
        <v>301</v>
      </c>
      <c r="H341" s="67" t="s">
        <v>55</v>
      </c>
      <c r="I341" s="69" t="s">
        <v>18</v>
      </c>
      <c r="J341" s="69" t="s">
        <v>82</v>
      </c>
      <c r="K341" s="69" t="s">
        <v>15</v>
      </c>
      <c r="L341" s="69" t="s">
        <v>301</v>
      </c>
      <c r="M341" s="69" t="s">
        <v>71</v>
      </c>
    </row>
    <row r="342" spans="1:13" x14ac:dyDescent="0.25">
      <c r="A342" s="125" t="s">
        <v>351</v>
      </c>
      <c r="B342" s="125">
        <v>4150</v>
      </c>
      <c r="C342" s="125"/>
      <c r="D342" s="126"/>
      <c r="E342" s="125" t="s">
        <v>315</v>
      </c>
      <c r="F342" s="125"/>
      <c r="G342" s="59"/>
      <c r="H342" s="67"/>
      <c r="I342" s="69"/>
      <c r="J342" s="69"/>
      <c r="K342" s="69"/>
      <c r="L342" s="69"/>
      <c r="M342" t="s">
        <v>351</v>
      </c>
    </row>
    <row r="343" spans="1:13" ht="45" x14ac:dyDescent="0.25">
      <c r="A343" s="125" t="s">
        <v>72</v>
      </c>
      <c r="B343" s="125">
        <v>4200</v>
      </c>
      <c r="C343" s="125"/>
      <c r="D343" s="126" t="s">
        <v>129</v>
      </c>
      <c r="E343" s="125" t="s">
        <v>218</v>
      </c>
      <c r="F343" s="125" t="s">
        <v>295</v>
      </c>
      <c r="G343" s="59" t="s">
        <v>302</v>
      </c>
      <c r="H343" s="67" t="s">
        <v>78</v>
      </c>
      <c r="I343" s="69" t="s">
        <v>82</v>
      </c>
      <c r="J343" s="67" t="s">
        <v>19</v>
      </c>
      <c r="K343" s="69" t="s">
        <v>102</v>
      </c>
      <c r="M343" s="69" t="s">
        <v>72</v>
      </c>
    </row>
    <row r="344" spans="1:13" ht="30" x14ac:dyDescent="0.25">
      <c r="A344" s="125" t="s">
        <v>73</v>
      </c>
      <c r="B344" s="125">
        <v>4050</v>
      </c>
      <c r="C344" s="125"/>
      <c r="D344" s="126" t="s">
        <v>130</v>
      </c>
      <c r="E344" s="125" t="s">
        <v>219</v>
      </c>
      <c r="F344" s="125" t="s">
        <v>281</v>
      </c>
      <c r="G344" s="59" t="s">
        <v>74</v>
      </c>
      <c r="H344" s="67" t="s">
        <v>12</v>
      </c>
      <c r="I344" s="67" t="s">
        <v>83</v>
      </c>
      <c r="J344" s="67" t="s">
        <v>84</v>
      </c>
      <c r="K344" s="69" t="s">
        <v>56</v>
      </c>
      <c r="M344" s="69" t="s">
        <v>73</v>
      </c>
    </row>
    <row r="345" spans="1:13" ht="30" x14ac:dyDescent="0.25">
      <c r="A345" s="125" t="s">
        <v>301</v>
      </c>
      <c r="B345" s="125">
        <v>6001</v>
      </c>
      <c r="C345" s="125"/>
      <c r="D345" s="126" t="s">
        <v>131</v>
      </c>
      <c r="E345" s="125" t="s">
        <v>220</v>
      </c>
      <c r="F345" s="125" t="s">
        <v>297</v>
      </c>
      <c r="G345" s="59" t="s">
        <v>75</v>
      </c>
      <c r="H345" s="67" t="s">
        <v>79</v>
      </c>
      <c r="I345" s="67" t="s">
        <v>19</v>
      </c>
      <c r="J345" s="67" t="s">
        <v>14</v>
      </c>
      <c r="K345" s="69" t="s">
        <v>57</v>
      </c>
    </row>
    <row r="346" spans="1:13" ht="30" x14ac:dyDescent="0.25">
      <c r="A346" s="125" t="s">
        <v>302</v>
      </c>
      <c r="B346" s="125">
        <v>6002</v>
      </c>
      <c r="C346" s="125"/>
      <c r="D346" s="126" t="s">
        <v>132</v>
      </c>
      <c r="E346" s="125" t="s">
        <v>221</v>
      </c>
      <c r="F346" s="125" t="s">
        <v>286</v>
      </c>
      <c r="G346" s="59" t="s">
        <v>76</v>
      </c>
      <c r="H346" s="67" t="s">
        <v>80</v>
      </c>
      <c r="I346" s="67" t="s">
        <v>84</v>
      </c>
      <c r="J346" s="67" t="s">
        <v>85</v>
      </c>
      <c r="K346" s="69" t="s">
        <v>103</v>
      </c>
    </row>
    <row r="347" spans="1:13" ht="30" x14ac:dyDescent="0.25">
      <c r="A347" s="125" t="s">
        <v>74</v>
      </c>
      <c r="B347" s="125">
        <v>6003</v>
      </c>
      <c r="C347" s="125"/>
      <c r="D347" s="126" t="s">
        <v>133</v>
      </c>
      <c r="E347" s="125" t="s">
        <v>222</v>
      </c>
      <c r="F347" s="125" t="s">
        <v>292</v>
      </c>
      <c r="G347" s="59" t="s">
        <v>77</v>
      </c>
      <c r="I347" s="67" t="s">
        <v>14</v>
      </c>
      <c r="J347" s="67" t="s">
        <v>86</v>
      </c>
      <c r="K347" s="67" t="s">
        <v>104</v>
      </c>
    </row>
    <row r="348" spans="1:13" ht="30" x14ac:dyDescent="0.25">
      <c r="A348" s="125" t="s">
        <v>75</v>
      </c>
      <c r="B348" s="125">
        <v>6004</v>
      </c>
      <c r="C348" s="125"/>
      <c r="D348" s="126" t="s">
        <v>134</v>
      </c>
      <c r="E348" s="125" t="s">
        <v>223</v>
      </c>
      <c r="F348" s="125" t="s">
        <v>289</v>
      </c>
      <c r="I348" s="67" t="s">
        <v>85</v>
      </c>
      <c r="J348" s="67" t="s">
        <v>37</v>
      </c>
      <c r="K348" s="67" t="s">
        <v>106</v>
      </c>
    </row>
    <row r="349" spans="1:13" ht="30" x14ac:dyDescent="0.25">
      <c r="A349" s="125" t="s">
        <v>76</v>
      </c>
      <c r="B349" s="125">
        <v>6005</v>
      </c>
      <c r="C349" s="125"/>
      <c r="D349" s="126" t="s">
        <v>135</v>
      </c>
      <c r="E349" s="125" t="s">
        <v>224</v>
      </c>
      <c r="F349" s="125" t="s">
        <v>288</v>
      </c>
      <c r="I349" s="67" t="s">
        <v>86</v>
      </c>
      <c r="J349" s="67" t="s">
        <v>87</v>
      </c>
      <c r="K349" s="67" t="s">
        <v>21</v>
      </c>
    </row>
    <row r="350" spans="1:13" ht="30" x14ac:dyDescent="0.25">
      <c r="A350" s="125" t="s">
        <v>77</v>
      </c>
      <c r="B350" s="125">
        <v>6006</v>
      </c>
      <c r="C350" s="125"/>
      <c r="D350" s="126" t="s">
        <v>136</v>
      </c>
      <c r="E350" s="125" t="s">
        <v>225</v>
      </c>
      <c r="F350" s="125" t="s">
        <v>280</v>
      </c>
      <c r="I350" s="67" t="s">
        <v>37</v>
      </c>
      <c r="J350" s="67" t="s">
        <v>88</v>
      </c>
      <c r="K350" s="67" t="s">
        <v>107</v>
      </c>
    </row>
    <row r="351" spans="1:13" ht="30" x14ac:dyDescent="0.25">
      <c r="A351" s="125" t="s">
        <v>11</v>
      </c>
      <c r="B351" s="125">
        <v>6101</v>
      </c>
      <c r="C351" s="125"/>
      <c r="D351" s="126" t="s">
        <v>137</v>
      </c>
      <c r="E351" s="125" t="s">
        <v>226</v>
      </c>
      <c r="F351" s="125" t="s">
        <v>282</v>
      </c>
      <c r="I351" s="67" t="s">
        <v>87</v>
      </c>
      <c r="J351" s="67" t="s">
        <v>89</v>
      </c>
      <c r="K351" s="67" t="s">
        <v>108</v>
      </c>
    </row>
    <row r="352" spans="1:13" ht="30" x14ac:dyDescent="0.25">
      <c r="A352" s="125" t="s">
        <v>12</v>
      </c>
      <c r="B352" s="125">
        <v>6102</v>
      </c>
      <c r="C352" s="125"/>
      <c r="D352" s="126" t="s">
        <v>138</v>
      </c>
      <c r="E352" s="125" t="s">
        <v>227</v>
      </c>
      <c r="F352" s="125" t="s">
        <v>291</v>
      </c>
      <c r="I352" s="67" t="s">
        <v>88</v>
      </c>
      <c r="J352" s="67" t="s">
        <v>90</v>
      </c>
      <c r="K352" s="67" t="s">
        <v>20</v>
      </c>
    </row>
    <row r="353" spans="1:11" ht="45" x14ac:dyDescent="0.25">
      <c r="A353" s="125" t="s">
        <v>78</v>
      </c>
      <c r="B353" s="125">
        <v>6104</v>
      </c>
      <c r="C353" s="125"/>
      <c r="D353" s="126" t="s">
        <v>139</v>
      </c>
      <c r="E353" s="125" t="s">
        <v>228</v>
      </c>
      <c r="F353" s="125" t="s">
        <v>277</v>
      </c>
      <c r="I353" s="67" t="s">
        <v>89</v>
      </c>
      <c r="J353" s="67" t="s">
        <v>91</v>
      </c>
      <c r="K353" s="67" t="s">
        <v>109</v>
      </c>
    </row>
    <row r="354" spans="1:11" ht="30" x14ac:dyDescent="0.25">
      <c r="A354" s="125" t="s">
        <v>79</v>
      </c>
      <c r="B354" s="125">
        <v>6105</v>
      </c>
      <c r="C354" s="125"/>
      <c r="D354" s="126" t="s">
        <v>140</v>
      </c>
      <c r="E354" s="125" t="s">
        <v>229</v>
      </c>
      <c r="F354" s="125" t="s">
        <v>293</v>
      </c>
      <c r="I354" s="67" t="s">
        <v>90</v>
      </c>
      <c r="J354" s="67" t="s">
        <v>92</v>
      </c>
      <c r="K354" s="67" t="s">
        <v>110</v>
      </c>
    </row>
    <row r="355" spans="1:11" ht="45" x14ac:dyDescent="0.25">
      <c r="A355" s="125" t="s">
        <v>80</v>
      </c>
      <c r="B355" s="125">
        <v>6106</v>
      </c>
      <c r="C355" s="125"/>
      <c r="D355" s="126" t="s">
        <v>141</v>
      </c>
      <c r="E355" s="125" t="s">
        <v>230</v>
      </c>
      <c r="F355" s="125" t="s">
        <v>278</v>
      </c>
      <c r="I355" s="67" t="s">
        <v>91</v>
      </c>
      <c r="J355" s="69" t="s">
        <v>93</v>
      </c>
      <c r="K355" s="67" t="s">
        <v>111</v>
      </c>
    </row>
    <row r="356" spans="1:11" ht="60" x14ac:dyDescent="0.25">
      <c r="A356" s="125" t="s">
        <v>81</v>
      </c>
      <c r="B356" s="125">
        <v>6107</v>
      </c>
      <c r="C356" s="125"/>
      <c r="D356" s="126" t="s">
        <v>142</v>
      </c>
      <c r="E356" s="125" t="s">
        <v>231</v>
      </c>
      <c r="F356" s="125" t="s">
        <v>285</v>
      </c>
      <c r="I356" s="67" t="s">
        <v>92</v>
      </c>
      <c r="J356" s="67" t="s">
        <v>303</v>
      </c>
      <c r="K356" s="67" t="s">
        <v>112</v>
      </c>
    </row>
    <row r="357" spans="1:11" ht="45" x14ac:dyDescent="0.25">
      <c r="A357" s="125" t="s">
        <v>18</v>
      </c>
      <c r="B357" s="125">
        <v>6201</v>
      </c>
      <c r="C357" s="125"/>
      <c r="D357" s="126" t="s">
        <v>143</v>
      </c>
      <c r="E357" s="125" t="s">
        <v>232</v>
      </c>
      <c r="F357" s="125" t="s">
        <v>42</v>
      </c>
      <c r="I357" s="69" t="s">
        <v>93</v>
      </c>
      <c r="J357" s="69" t="s">
        <v>94</v>
      </c>
      <c r="K357" s="67" t="s">
        <v>113</v>
      </c>
    </row>
    <row r="358" spans="1:11" ht="30" x14ac:dyDescent="0.25">
      <c r="A358" s="125" t="s">
        <v>82</v>
      </c>
      <c r="B358" s="125">
        <v>6202</v>
      </c>
      <c r="C358" s="125"/>
      <c r="D358" s="126" t="s">
        <v>144</v>
      </c>
      <c r="E358" s="125" t="s">
        <v>233</v>
      </c>
      <c r="F358" s="125" t="s">
        <v>290</v>
      </c>
      <c r="I358" s="67" t="s">
        <v>303</v>
      </c>
      <c r="J358" s="69" t="s">
        <v>95</v>
      </c>
      <c r="K358" s="67" t="s">
        <v>114</v>
      </c>
    </row>
    <row r="359" spans="1:11" x14ac:dyDescent="0.25">
      <c r="A359" s="125" t="s">
        <v>83</v>
      </c>
      <c r="B359" s="125">
        <v>6203</v>
      </c>
      <c r="C359" s="125"/>
      <c r="D359" s="126" t="s">
        <v>145</v>
      </c>
      <c r="E359" s="125" t="s">
        <v>234</v>
      </c>
      <c r="F359" s="125" t="s">
        <v>279</v>
      </c>
      <c r="I359" s="69" t="s">
        <v>94</v>
      </c>
      <c r="J359" s="69" t="s">
        <v>96</v>
      </c>
      <c r="K359" s="67" t="s">
        <v>303</v>
      </c>
    </row>
    <row r="360" spans="1:11" ht="30" x14ac:dyDescent="0.25">
      <c r="A360" s="125" t="s">
        <v>19</v>
      </c>
      <c r="B360" s="125">
        <v>6204</v>
      </c>
      <c r="C360" s="125"/>
      <c r="D360" s="126" t="s">
        <v>146</v>
      </c>
      <c r="E360" s="125" t="s">
        <v>235</v>
      </c>
      <c r="F360" s="125" t="s">
        <v>284</v>
      </c>
      <c r="I360" s="69" t="s">
        <v>95</v>
      </c>
      <c r="J360" s="69" t="s">
        <v>97</v>
      </c>
      <c r="K360" s="67" t="s">
        <v>16</v>
      </c>
    </row>
    <row r="361" spans="1:11" ht="30" x14ac:dyDescent="0.25">
      <c r="A361" s="125" t="s">
        <v>84</v>
      </c>
      <c r="B361" s="125">
        <v>6205</v>
      </c>
      <c r="C361" s="125"/>
      <c r="D361" s="126" t="s">
        <v>147</v>
      </c>
      <c r="E361" s="125" t="s">
        <v>236</v>
      </c>
      <c r="F361" s="125" t="s">
        <v>287</v>
      </c>
      <c r="I361" s="69" t="s">
        <v>96</v>
      </c>
      <c r="J361" s="69" t="s">
        <v>98</v>
      </c>
      <c r="K361" s="67" t="s">
        <v>353</v>
      </c>
    </row>
    <row r="362" spans="1:11" ht="30" x14ac:dyDescent="0.25">
      <c r="A362" s="125" t="s">
        <v>14</v>
      </c>
      <c r="B362" s="125">
        <v>6206</v>
      </c>
      <c r="C362" s="125"/>
      <c r="D362" s="126" t="s">
        <v>148</v>
      </c>
      <c r="E362" s="125" t="s">
        <v>237</v>
      </c>
      <c r="F362" s="125" t="s">
        <v>294</v>
      </c>
      <c r="I362" s="69" t="s">
        <v>97</v>
      </c>
      <c r="J362" s="69" t="s">
        <v>99</v>
      </c>
      <c r="K362" s="59"/>
    </row>
    <row r="363" spans="1:11" ht="45" x14ac:dyDescent="0.25">
      <c r="A363" s="125" t="s">
        <v>85</v>
      </c>
      <c r="B363" s="125">
        <v>6207</v>
      </c>
      <c r="C363" s="125"/>
      <c r="D363" s="126" t="s">
        <v>149</v>
      </c>
      <c r="E363" s="125" t="s">
        <v>238</v>
      </c>
      <c r="F363" s="125" t="s">
        <v>296</v>
      </c>
      <c r="I363" s="69" t="s">
        <v>98</v>
      </c>
      <c r="J363" s="69" t="s">
        <v>100</v>
      </c>
      <c r="K363" s="59"/>
    </row>
    <row r="364" spans="1:11" ht="45" x14ac:dyDescent="0.25">
      <c r="A364" s="125" t="s">
        <v>86</v>
      </c>
      <c r="B364" s="125">
        <v>6208</v>
      </c>
      <c r="C364" s="125"/>
      <c r="D364" s="126" t="s">
        <v>150</v>
      </c>
      <c r="E364" s="125" t="s">
        <v>239</v>
      </c>
      <c r="F364" s="125" t="s">
        <v>283</v>
      </c>
      <c r="I364" s="69" t="s">
        <v>99</v>
      </c>
      <c r="J364" s="69" t="s">
        <v>101</v>
      </c>
    </row>
    <row r="365" spans="1:11" ht="45" x14ac:dyDescent="0.25">
      <c r="A365" s="125" t="s">
        <v>37</v>
      </c>
      <c r="B365" s="125">
        <v>6209</v>
      </c>
      <c r="C365" s="125"/>
      <c r="D365" s="126" t="s">
        <v>151</v>
      </c>
      <c r="E365" s="125" t="s">
        <v>240</v>
      </c>
      <c r="F365" s="127"/>
      <c r="I365" s="69" t="s">
        <v>100</v>
      </c>
      <c r="J365" s="69" t="s">
        <v>16</v>
      </c>
    </row>
    <row r="366" spans="1:11" ht="45" x14ac:dyDescent="0.25">
      <c r="A366" s="125" t="s">
        <v>87</v>
      </c>
      <c r="B366" s="125">
        <v>6210</v>
      </c>
      <c r="C366" s="125"/>
      <c r="D366" s="126" t="s">
        <v>152</v>
      </c>
      <c r="E366" s="125" t="s">
        <v>241</v>
      </c>
      <c r="F366" s="127"/>
      <c r="I366" s="69" t="s">
        <v>101</v>
      </c>
      <c r="J366" s="69" t="s">
        <v>114</v>
      </c>
    </row>
    <row r="367" spans="1:11" x14ac:dyDescent="0.25">
      <c r="A367" s="125" t="s">
        <v>88</v>
      </c>
      <c r="B367" s="125">
        <v>6211</v>
      </c>
      <c r="C367" s="125"/>
      <c r="D367" s="126" t="s">
        <v>153</v>
      </c>
      <c r="E367" s="125" t="s">
        <v>242</v>
      </c>
      <c r="F367" s="127"/>
      <c r="I367" s="69" t="s">
        <v>16</v>
      </c>
      <c r="J367" s="69" t="s">
        <v>15</v>
      </c>
    </row>
    <row r="368" spans="1:11" ht="30" x14ac:dyDescent="0.25">
      <c r="A368" s="125" t="s">
        <v>89</v>
      </c>
      <c r="B368" s="125">
        <v>6212</v>
      </c>
      <c r="C368" s="125"/>
      <c r="D368" s="126" t="s">
        <v>154</v>
      </c>
      <c r="E368" s="125" t="s">
        <v>243</v>
      </c>
      <c r="F368" s="127"/>
      <c r="I368" s="69" t="s">
        <v>114</v>
      </c>
      <c r="J368" s="69" t="s">
        <v>56</v>
      </c>
    </row>
    <row r="369" spans="1:10" ht="30" x14ac:dyDescent="0.25">
      <c r="A369" s="125" t="s">
        <v>90</v>
      </c>
      <c r="B369" s="125">
        <v>6213</v>
      </c>
      <c r="C369" s="125"/>
      <c r="D369" s="126" t="s">
        <v>155</v>
      </c>
      <c r="E369" s="125" t="s">
        <v>244</v>
      </c>
      <c r="F369" s="127"/>
      <c r="I369" s="69" t="s">
        <v>15</v>
      </c>
      <c r="J369" s="69" t="s">
        <v>57</v>
      </c>
    </row>
    <row r="370" spans="1:10" x14ac:dyDescent="0.25">
      <c r="A370" s="125" t="s">
        <v>91</v>
      </c>
      <c r="B370" s="125">
        <v>6214</v>
      </c>
      <c r="C370" s="125"/>
      <c r="D370" s="126" t="s">
        <v>156</v>
      </c>
      <c r="E370" s="125" t="s">
        <v>245</v>
      </c>
      <c r="F370" s="127"/>
      <c r="I370" s="69" t="s">
        <v>56</v>
      </c>
      <c r="J370" s="69" t="s">
        <v>103</v>
      </c>
    </row>
    <row r="371" spans="1:10" ht="30" x14ac:dyDescent="0.25">
      <c r="A371" s="125" t="s">
        <v>92</v>
      </c>
      <c r="B371" s="125">
        <v>6215</v>
      </c>
      <c r="C371" s="125"/>
      <c r="D371" s="126" t="s">
        <v>157</v>
      </c>
      <c r="E371" s="125" t="s">
        <v>246</v>
      </c>
      <c r="F371" s="127"/>
      <c r="I371" s="69" t="s">
        <v>57</v>
      </c>
      <c r="J371" s="69" t="s">
        <v>102</v>
      </c>
    </row>
    <row r="372" spans="1:10" x14ac:dyDescent="0.25">
      <c r="A372" s="125" t="s">
        <v>15</v>
      </c>
      <c r="B372" s="125">
        <v>6301</v>
      </c>
      <c r="C372" s="125"/>
      <c r="D372" s="126" t="s">
        <v>158</v>
      </c>
      <c r="E372" s="125" t="s">
        <v>247</v>
      </c>
      <c r="F372" s="127"/>
      <c r="I372" s="69" t="s">
        <v>103</v>
      </c>
      <c r="J372" s="69"/>
    </row>
    <row r="373" spans="1:10" x14ac:dyDescent="0.25">
      <c r="A373" s="125" t="s">
        <v>93</v>
      </c>
      <c r="B373" s="125">
        <v>6302</v>
      </c>
      <c r="C373" s="125"/>
      <c r="D373" s="126" t="s">
        <v>159</v>
      </c>
      <c r="E373" s="125" t="s">
        <v>248</v>
      </c>
      <c r="F373" s="127"/>
      <c r="I373" s="69" t="s">
        <v>102</v>
      </c>
      <c r="J373" s="69"/>
    </row>
    <row r="374" spans="1:10" x14ac:dyDescent="0.25">
      <c r="A374" s="125" t="s">
        <v>94</v>
      </c>
      <c r="B374" s="125">
        <v>6303</v>
      </c>
      <c r="C374" s="125"/>
      <c r="D374" s="126" t="s">
        <v>160</v>
      </c>
      <c r="E374" s="125" t="s">
        <v>249</v>
      </c>
      <c r="F374" s="127"/>
      <c r="I374" s="69"/>
      <c r="J374" s="69"/>
    </row>
    <row r="375" spans="1:10" x14ac:dyDescent="0.25">
      <c r="A375" s="125" t="s">
        <v>95</v>
      </c>
      <c r="B375" s="125">
        <v>6304</v>
      </c>
      <c r="C375" s="125"/>
      <c r="D375" s="126" t="s">
        <v>161</v>
      </c>
      <c r="E375" s="125" t="s">
        <v>250</v>
      </c>
      <c r="F375" s="127"/>
      <c r="I375" s="69"/>
      <c r="J375" s="69"/>
    </row>
    <row r="376" spans="1:10" x14ac:dyDescent="0.25">
      <c r="A376" s="125" t="s">
        <v>96</v>
      </c>
      <c r="B376" s="125">
        <v>6305</v>
      </c>
      <c r="C376" s="125"/>
      <c r="D376" s="126" t="s">
        <v>162</v>
      </c>
      <c r="E376" s="125" t="s">
        <v>251</v>
      </c>
      <c r="F376" s="127"/>
      <c r="I376" s="69"/>
    </row>
    <row r="377" spans="1:10" x14ac:dyDescent="0.25">
      <c r="A377" s="125" t="s">
        <v>97</v>
      </c>
      <c r="B377" s="125">
        <v>6306</v>
      </c>
      <c r="C377" s="125"/>
      <c r="D377" s="126" t="s">
        <v>163</v>
      </c>
      <c r="E377" s="125" t="s">
        <v>252</v>
      </c>
      <c r="F377" s="127"/>
      <c r="I377" s="69"/>
    </row>
    <row r="378" spans="1:10" x14ac:dyDescent="0.25">
      <c r="A378" s="125" t="s">
        <v>98</v>
      </c>
      <c r="B378" s="125">
        <v>6307</v>
      </c>
      <c r="C378" s="125"/>
      <c r="D378" s="126" t="s">
        <v>164</v>
      </c>
      <c r="E378" s="125" t="s">
        <v>253</v>
      </c>
      <c r="F378" s="127"/>
    </row>
    <row r="379" spans="1:10" x14ac:dyDescent="0.25">
      <c r="A379" s="125" t="s">
        <v>99</v>
      </c>
      <c r="B379" s="125">
        <v>6308</v>
      </c>
      <c r="C379" s="125"/>
      <c r="D379" s="126" t="s">
        <v>165</v>
      </c>
      <c r="E379" s="125" t="s">
        <v>254</v>
      </c>
      <c r="F379" s="127"/>
    </row>
    <row r="380" spans="1:10" x14ac:dyDescent="0.25">
      <c r="A380" s="125" t="s">
        <v>100</v>
      </c>
      <c r="B380" s="125">
        <v>6309</v>
      </c>
      <c r="C380" s="125"/>
      <c r="D380" s="126" t="s">
        <v>166</v>
      </c>
      <c r="E380" s="125" t="s">
        <v>255</v>
      </c>
      <c r="F380" s="127"/>
    </row>
    <row r="381" spans="1:10" x14ac:dyDescent="0.25">
      <c r="A381" s="125" t="s">
        <v>101</v>
      </c>
      <c r="B381" s="125">
        <v>6310</v>
      </c>
      <c r="C381" s="125"/>
      <c r="D381" s="126" t="s">
        <v>167</v>
      </c>
      <c r="E381" s="125" t="s">
        <v>256</v>
      </c>
      <c r="F381" s="127"/>
    </row>
    <row r="382" spans="1:10" x14ac:dyDescent="0.25">
      <c r="A382" s="125" t="s">
        <v>102</v>
      </c>
      <c r="B382" s="125">
        <v>6311</v>
      </c>
      <c r="C382" s="125"/>
      <c r="D382" s="126" t="s">
        <v>168</v>
      </c>
      <c r="E382" s="125" t="s">
        <v>257</v>
      </c>
      <c r="F382" s="127"/>
    </row>
    <row r="383" spans="1:10" x14ac:dyDescent="0.25">
      <c r="A383" s="125" t="s">
        <v>16</v>
      </c>
      <c r="B383" s="125">
        <v>6313</v>
      </c>
      <c r="C383" s="125"/>
      <c r="D383" s="126" t="s">
        <v>169</v>
      </c>
      <c r="E383" s="125" t="s">
        <v>258</v>
      </c>
      <c r="F383" s="127"/>
    </row>
    <row r="384" spans="1:10" x14ac:dyDescent="0.25">
      <c r="A384" s="125" t="s">
        <v>56</v>
      </c>
      <c r="B384" s="125">
        <v>6501</v>
      </c>
      <c r="C384" s="125"/>
      <c r="D384" s="126" t="s">
        <v>170</v>
      </c>
      <c r="E384" s="125" t="s">
        <v>259</v>
      </c>
      <c r="F384" s="127"/>
    </row>
    <row r="385" spans="1:6" x14ac:dyDescent="0.25">
      <c r="A385" s="125" t="s">
        <v>57</v>
      </c>
      <c r="B385" s="125">
        <v>6502</v>
      </c>
      <c r="C385" s="125"/>
      <c r="D385" s="126" t="s">
        <v>171</v>
      </c>
      <c r="E385" s="125" t="s">
        <v>260</v>
      </c>
      <c r="F385" s="127"/>
    </row>
    <row r="386" spans="1:6" x14ac:dyDescent="0.25">
      <c r="A386" s="125" t="s">
        <v>103</v>
      </c>
      <c r="B386" s="125">
        <v>6503</v>
      </c>
      <c r="C386" s="125"/>
      <c r="D386" s="126" t="s">
        <v>172</v>
      </c>
      <c r="E386" s="125" t="s">
        <v>261</v>
      </c>
      <c r="F386" s="127"/>
    </row>
    <row r="387" spans="1:6" x14ac:dyDescent="0.25">
      <c r="A387" s="125" t="s">
        <v>104</v>
      </c>
      <c r="B387" s="125">
        <v>6401</v>
      </c>
      <c r="C387" s="125"/>
      <c r="D387" s="126" t="s">
        <v>173</v>
      </c>
      <c r="E387" s="125" t="s">
        <v>262</v>
      </c>
      <c r="F387" s="127"/>
    </row>
    <row r="388" spans="1:6" x14ac:dyDescent="0.25">
      <c r="A388" s="125" t="s">
        <v>105</v>
      </c>
      <c r="B388" s="125">
        <v>6402</v>
      </c>
      <c r="C388" s="125"/>
      <c r="D388" s="126" t="s">
        <v>174</v>
      </c>
      <c r="E388" s="125" t="s">
        <v>263</v>
      </c>
      <c r="F388" s="127"/>
    </row>
    <row r="389" spans="1:6" x14ac:dyDescent="0.25">
      <c r="A389" s="125" t="s">
        <v>106</v>
      </c>
      <c r="B389" s="125">
        <v>6403</v>
      </c>
      <c r="C389" s="125"/>
      <c r="D389" s="126" t="s">
        <v>175</v>
      </c>
      <c r="E389" s="125" t="s">
        <v>264</v>
      </c>
      <c r="F389" s="127"/>
    </row>
    <row r="390" spans="1:6" x14ac:dyDescent="0.25">
      <c r="A390" s="125" t="s">
        <v>21</v>
      </c>
      <c r="B390" s="125">
        <v>6404</v>
      </c>
      <c r="C390" s="125"/>
      <c r="D390" s="126" t="s">
        <v>176</v>
      </c>
      <c r="E390" s="125" t="s">
        <v>265</v>
      </c>
      <c r="F390" s="127"/>
    </row>
    <row r="391" spans="1:6" x14ac:dyDescent="0.25">
      <c r="A391" s="125" t="s">
        <v>107</v>
      </c>
      <c r="B391" s="125">
        <v>6405</v>
      </c>
      <c r="C391" s="125"/>
      <c r="D391" s="126" t="s">
        <v>177</v>
      </c>
      <c r="E391" s="125" t="s">
        <v>266</v>
      </c>
      <c r="F391" s="127"/>
    </row>
    <row r="392" spans="1:6" x14ac:dyDescent="0.25">
      <c r="A392" s="125" t="s">
        <v>108</v>
      </c>
      <c r="B392" s="125">
        <v>6406</v>
      </c>
      <c r="C392" s="125"/>
      <c r="D392" s="126" t="s">
        <v>178</v>
      </c>
      <c r="E392" s="125" t="s">
        <v>267</v>
      </c>
      <c r="F392" s="127"/>
    </row>
    <row r="393" spans="1:6" x14ac:dyDescent="0.25">
      <c r="A393" s="125" t="s">
        <v>20</v>
      </c>
      <c r="B393" s="125">
        <v>6407</v>
      </c>
      <c r="C393" s="125"/>
      <c r="D393" s="126" t="s">
        <v>179</v>
      </c>
      <c r="E393" s="125" t="s">
        <v>268</v>
      </c>
      <c r="F393" s="127"/>
    </row>
    <row r="394" spans="1:6" x14ac:dyDescent="0.25">
      <c r="A394" s="125" t="s">
        <v>109</v>
      </c>
      <c r="B394" s="125">
        <v>6408</v>
      </c>
      <c r="C394" s="125"/>
      <c r="D394" s="126" t="s">
        <v>180</v>
      </c>
      <c r="E394" s="125" t="s">
        <v>269</v>
      </c>
      <c r="F394" s="127"/>
    </row>
    <row r="395" spans="1:6" x14ac:dyDescent="0.25">
      <c r="A395" s="125" t="s">
        <v>110</v>
      </c>
      <c r="B395" s="125">
        <v>6409</v>
      </c>
      <c r="C395" s="125"/>
      <c r="D395" s="126" t="s">
        <v>181</v>
      </c>
      <c r="E395" s="125" t="s">
        <v>270</v>
      </c>
      <c r="F395" s="127"/>
    </row>
    <row r="396" spans="1:6" x14ac:dyDescent="0.25">
      <c r="A396" s="125" t="s">
        <v>111</v>
      </c>
      <c r="B396" s="125">
        <v>6410</v>
      </c>
      <c r="C396" s="125"/>
      <c r="D396" s="126" t="s">
        <v>182</v>
      </c>
      <c r="E396" s="126"/>
      <c r="F396" s="127"/>
    </row>
    <row r="397" spans="1:6" x14ac:dyDescent="0.25">
      <c r="A397" s="125" t="s">
        <v>112</v>
      </c>
      <c r="B397" s="125">
        <v>6411</v>
      </c>
      <c r="C397" s="125"/>
      <c r="D397" s="126" t="s">
        <v>183</v>
      </c>
      <c r="E397" s="126"/>
      <c r="F397" s="127"/>
    </row>
    <row r="398" spans="1:6" x14ac:dyDescent="0.25">
      <c r="A398" s="125" t="s">
        <v>113</v>
      </c>
      <c r="B398" s="125">
        <v>6412</v>
      </c>
      <c r="C398" s="125"/>
      <c r="D398" s="126" t="s">
        <v>184</v>
      </c>
      <c r="E398" s="126"/>
      <c r="F398" s="127"/>
    </row>
    <row r="399" spans="1:6" x14ac:dyDescent="0.25">
      <c r="A399" s="125" t="s">
        <v>114</v>
      </c>
      <c r="B399" s="125">
        <v>6312</v>
      </c>
      <c r="C399" s="125"/>
      <c r="D399" s="126" t="s">
        <v>185</v>
      </c>
      <c r="E399" s="126"/>
      <c r="F399" s="127"/>
    </row>
    <row r="400" spans="1:6" x14ac:dyDescent="0.25">
      <c r="A400" s="125" t="s">
        <v>82</v>
      </c>
      <c r="B400" s="125">
        <v>6202</v>
      </c>
      <c r="C400" s="125"/>
      <c r="D400" s="126" t="s">
        <v>186</v>
      </c>
      <c r="E400" s="126"/>
      <c r="F400" s="127"/>
    </row>
    <row r="401" spans="1:6" x14ac:dyDescent="0.25">
      <c r="A401" s="125" t="s">
        <v>19</v>
      </c>
      <c r="B401" s="125">
        <v>6204</v>
      </c>
      <c r="C401" s="125"/>
      <c r="D401" s="126" t="s">
        <v>187</v>
      </c>
      <c r="E401" s="126"/>
      <c r="F401" s="127"/>
    </row>
    <row r="402" spans="1:6" x14ac:dyDescent="0.25">
      <c r="A402" s="125" t="s">
        <v>84</v>
      </c>
      <c r="B402" s="125">
        <v>6205</v>
      </c>
      <c r="C402" s="125"/>
      <c r="D402" s="126" t="s">
        <v>188</v>
      </c>
      <c r="E402" s="126"/>
      <c r="F402" s="127"/>
    </row>
    <row r="403" spans="1:6" x14ac:dyDescent="0.25">
      <c r="A403" s="125" t="s">
        <v>85</v>
      </c>
      <c r="B403" s="125">
        <v>6207</v>
      </c>
      <c r="C403" s="125"/>
      <c r="D403" s="126" t="s">
        <v>189</v>
      </c>
      <c r="E403" s="126"/>
      <c r="F403" s="127"/>
    </row>
    <row r="404" spans="1:6" x14ac:dyDescent="0.25">
      <c r="A404" s="125" t="s">
        <v>86</v>
      </c>
      <c r="B404" s="125">
        <v>6208</v>
      </c>
      <c r="C404" s="125"/>
      <c r="D404" s="126" t="s">
        <v>190</v>
      </c>
      <c r="E404" s="126"/>
      <c r="F404" s="127"/>
    </row>
    <row r="405" spans="1:6" x14ac:dyDescent="0.25">
      <c r="A405" s="125" t="s">
        <v>37</v>
      </c>
      <c r="B405" s="125">
        <v>6209</v>
      </c>
      <c r="C405" s="125"/>
      <c r="D405" s="126" t="s">
        <v>191</v>
      </c>
      <c r="E405" s="126"/>
      <c r="F405" s="127"/>
    </row>
    <row r="406" spans="1:6" x14ac:dyDescent="0.25">
      <c r="A406" s="125" t="s">
        <v>87</v>
      </c>
      <c r="B406" s="125">
        <v>6210</v>
      </c>
      <c r="C406" s="125"/>
      <c r="D406" s="126" t="s">
        <v>192</v>
      </c>
      <c r="E406" s="126"/>
      <c r="F406" s="127"/>
    </row>
    <row r="407" spans="1:6" x14ac:dyDescent="0.25">
      <c r="A407" s="125" t="s">
        <v>88</v>
      </c>
      <c r="B407" s="125">
        <v>6211</v>
      </c>
      <c r="C407" s="125"/>
      <c r="D407" s="126" t="s">
        <v>193</v>
      </c>
      <c r="E407" s="126"/>
      <c r="F407" s="127"/>
    </row>
    <row r="408" spans="1:6" x14ac:dyDescent="0.25">
      <c r="A408" s="125" t="s">
        <v>91</v>
      </c>
      <c r="B408" s="125">
        <v>6214</v>
      </c>
      <c r="C408" s="125"/>
      <c r="D408" s="126" t="s">
        <v>194</v>
      </c>
      <c r="E408" s="126"/>
      <c r="F408" s="127"/>
    </row>
    <row r="409" spans="1:6" x14ac:dyDescent="0.25">
      <c r="A409" s="125" t="s">
        <v>92</v>
      </c>
      <c r="B409" s="125">
        <v>6215</v>
      </c>
      <c r="C409" s="125"/>
      <c r="D409" s="126" t="s">
        <v>195</v>
      </c>
      <c r="E409" s="126"/>
      <c r="F409" s="127"/>
    </row>
    <row r="410" spans="1:6" x14ac:dyDescent="0.25">
      <c r="A410" s="125" t="s">
        <v>15</v>
      </c>
      <c r="B410" s="125">
        <v>6301</v>
      </c>
      <c r="C410" s="125"/>
      <c r="D410" s="126" t="s">
        <v>196</v>
      </c>
      <c r="E410" s="126"/>
      <c r="F410" s="127"/>
    </row>
    <row r="411" spans="1:6" x14ac:dyDescent="0.25">
      <c r="A411" s="125" t="s">
        <v>115</v>
      </c>
      <c r="B411" s="125">
        <v>6302</v>
      </c>
      <c r="C411" s="125"/>
      <c r="D411" s="126" t="s">
        <v>197</v>
      </c>
      <c r="E411" s="126"/>
      <c r="F411" s="127"/>
    </row>
    <row r="412" spans="1:6" x14ac:dyDescent="0.25">
      <c r="A412" s="125" t="s">
        <v>94</v>
      </c>
      <c r="B412" s="125">
        <v>6303</v>
      </c>
      <c r="C412" s="125"/>
      <c r="D412" s="126" t="s">
        <v>198</v>
      </c>
      <c r="E412" s="126"/>
      <c r="F412" s="127"/>
    </row>
    <row r="413" spans="1:6" x14ac:dyDescent="0.25">
      <c r="A413" s="125" t="s">
        <v>95</v>
      </c>
      <c r="B413" s="125">
        <v>6304</v>
      </c>
      <c r="C413" s="125"/>
      <c r="D413" s="126" t="s">
        <v>199</v>
      </c>
      <c r="E413" s="126"/>
      <c r="F413" s="127"/>
    </row>
    <row r="414" spans="1:6" x14ac:dyDescent="0.25">
      <c r="A414" s="125" t="s">
        <v>96</v>
      </c>
      <c r="B414" s="125">
        <v>6305</v>
      </c>
      <c r="C414" s="125"/>
      <c r="D414" s="126" t="s">
        <v>200</v>
      </c>
      <c r="E414" s="126"/>
      <c r="F414" s="127"/>
    </row>
    <row r="415" spans="1:6" x14ac:dyDescent="0.25">
      <c r="A415" s="125" t="s">
        <v>97</v>
      </c>
      <c r="B415" s="125">
        <v>6306</v>
      </c>
      <c r="C415" s="125"/>
      <c r="D415" s="126" t="s">
        <v>201</v>
      </c>
      <c r="E415" s="126"/>
      <c r="F415" s="127"/>
    </row>
    <row r="416" spans="1:6" x14ac:dyDescent="0.25">
      <c r="A416" s="125" t="s">
        <v>98</v>
      </c>
      <c r="B416" s="125">
        <v>6307</v>
      </c>
      <c r="C416" s="125"/>
      <c r="D416" s="126" t="s">
        <v>202</v>
      </c>
      <c r="E416" s="126"/>
      <c r="F416" s="127"/>
    </row>
    <row r="417" spans="1:6" x14ac:dyDescent="0.25">
      <c r="A417" s="125" t="s">
        <v>99</v>
      </c>
      <c r="B417" s="125">
        <v>6308</v>
      </c>
      <c r="C417" s="125"/>
      <c r="D417" s="126" t="s">
        <v>203</v>
      </c>
      <c r="E417" s="126"/>
      <c r="F417" s="127"/>
    </row>
    <row r="418" spans="1:6" x14ac:dyDescent="0.25">
      <c r="A418" s="125" t="s">
        <v>100</v>
      </c>
      <c r="B418" s="125">
        <v>6309</v>
      </c>
      <c r="C418" s="125"/>
      <c r="D418" s="126" t="s">
        <v>204</v>
      </c>
      <c r="E418" s="126"/>
      <c r="F418" s="127"/>
    </row>
    <row r="419" spans="1:6" x14ac:dyDescent="0.25">
      <c r="A419" s="125" t="s">
        <v>101</v>
      </c>
      <c r="B419" s="125">
        <v>6310</v>
      </c>
      <c r="C419" s="125"/>
      <c r="D419" s="126" t="s">
        <v>205</v>
      </c>
      <c r="E419" s="126"/>
      <c r="F419" s="127"/>
    </row>
    <row r="420" spans="1:6" x14ac:dyDescent="0.25">
      <c r="A420" s="125" t="s">
        <v>102</v>
      </c>
      <c r="B420" s="125">
        <v>6311</v>
      </c>
      <c r="C420" s="125"/>
      <c r="D420" s="126" t="s">
        <v>206</v>
      </c>
      <c r="E420" s="126"/>
      <c r="F420" s="127"/>
    </row>
    <row r="421" spans="1:6" x14ac:dyDescent="0.25">
      <c r="A421" s="125" t="s">
        <v>114</v>
      </c>
      <c r="B421" s="125">
        <v>6312</v>
      </c>
      <c r="C421" s="125"/>
      <c r="D421" s="126" t="s">
        <v>207</v>
      </c>
      <c r="E421" s="126"/>
      <c r="F421" s="127"/>
    </row>
    <row r="422" spans="1:6" x14ac:dyDescent="0.25">
      <c r="A422" s="125" t="s">
        <v>16</v>
      </c>
      <c r="B422" s="125">
        <v>6313</v>
      </c>
      <c r="C422" s="125"/>
      <c r="D422" s="126" t="s">
        <v>208</v>
      </c>
      <c r="E422" s="126"/>
      <c r="F422" s="127"/>
    </row>
    <row r="423" spans="1:6" x14ac:dyDescent="0.25">
      <c r="A423" s="125" t="s">
        <v>56</v>
      </c>
      <c r="B423" s="125">
        <v>6501</v>
      </c>
      <c r="C423" s="125"/>
      <c r="D423" s="126" t="s">
        <v>209</v>
      </c>
      <c r="E423" s="126"/>
      <c r="F423" s="127"/>
    </row>
    <row r="424" spans="1:6" x14ac:dyDescent="0.25">
      <c r="A424" s="125" t="s">
        <v>103</v>
      </c>
      <c r="B424" s="125">
        <v>6503</v>
      </c>
      <c r="C424" s="125"/>
      <c r="D424" s="126" t="s">
        <v>210</v>
      </c>
      <c r="E424" s="126"/>
      <c r="F424" s="127"/>
    </row>
    <row r="425" spans="1:6" x14ac:dyDescent="0.25">
      <c r="A425" s="125" t="s">
        <v>116</v>
      </c>
      <c r="B425" s="125">
        <v>6601</v>
      </c>
      <c r="C425" s="125"/>
      <c r="D425" s="126" t="s">
        <v>211</v>
      </c>
      <c r="E425" s="126"/>
      <c r="F425" s="127"/>
    </row>
    <row r="426" spans="1:6" x14ac:dyDescent="0.25">
      <c r="A426" s="125" t="s">
        <v>117</v>
      </c>
      <c r="B426" s="125">
        <v>6602</v>
      </c>
      <c r="C426" s="125"/>
      <c r="D426" s="126" t="s">
        <v>212</v>
      </c>
      <c r="E426" s="126"/>
      <c r="F426" s="127"/>
    </row>
    <row r="427" spans="1:6" x14ac:dyDescent="0.25">
      <c r="A427" s="125" t="s">
        <v>118</v>
      </c>
      <c r="B427" s="125">
        <v>6603</v>
      </c>
      <c r="C427" s="125"/>
      <c r="D427" s="126" t="s">
        <v>213</v>
      </c>
      <c r="E427" s="126"/>
      <c r="F427" s="127"/>
    </row>
    <row r="428" spans="1:6" x14ac:dyDescent="0.25">
      <c r="A428" s="125" t="s">
        <v>119</v>
      </c>
      <c r="B428" s="125">
        <v>6604</v>
      </c>
      <c r="C428" s="125"/>
      <c r="D428" s="126" t="s">
        <v>214</v>
      </c>
      <c r="E428" s="126"/>
      <c r="F428" s="127"/>
    </row>
    <row r="429" spans="1:6" x14ac:dyDescent="0.25">
      <c r="D429" s="31" t="s">
        <v>215</v>
      </c>
    </row>
    <row r="430" spans="1:6" x14ac:dyDescent="0.25">
      <c r="D430" s="31" t="s">
        <v>216</v>
      </c>
    </row>
    <row r="431" spans="1:6" x14ac:dyDescent="0.25">
      <c r="D431" s="31" t="s">
        <v>217</v>
      </c>
    </row>
  </sheetData>
  <mergeCells count="10">
    <mergeCell ref="A17:R17"/>
    <mergeCell ref="A33:R33"/>
    <mergeCell ref="A49:R49"/>
    <mergeCell ref="G1:H1"/>
    <mergeCell ref="I1:J1"/>
    <mergeCell ref="K1:L1"/>
    <mergeCell ref="Q1:R1"/>
    <mergeCell ref="A2:R2"/>
    <mergeCell ref="M1:N1"/>
    <mergeCell ref="O1:P1"/>
  </mergeCells>
  <phoneticPr fontId="11" type="noConversion"/>
  <conditionalFormatting sqref="R16">
    <cfRule type="cellIs" dxfId="14" priority="1" operator="equal">
      <formula>$F$16</formula>
    </cfRule>
  </conditionalFormatting>
  <conditionalFormatting sqref="R32">
    <cfRule type="cellIs" dxfId="13" priority="8" operator="equal">
      <formula>$F$32</formula>
    </cfRule>
  </conditionalFormatting>
  <conditionalFormatting sqref="R48">
    <cfRule type="cellIs" dxfId="12" priority="6" operator="equal">
      <formula>$F$48</formula>
    </cfRule>
  </conditionalFormatting>
  <conditionalFormatting sqref="R64">
    <cfRule type="cellIs" dxfId="11" priority="4" operator="equal">
      <formula>$F$64</formula>
    </cfRule>
  </conditionalFormatting>
  <dataValidations count="1">
    <dataValidation type="list" allowBlank="1" showInputMessage="1" showErrorMessage="1" sqref="C4:C16" xr:uid="{11728E4B-2150-4A61-BF05-136157621C63}">
      <formula1>$L$340:$L$341</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A7867-4167-4AC0-A7F9-2011D3ADDE8F}">
  <sheetPr>
    <tabColor theme="5" tint="0.79998168889431442"/>
  </sheetPr>
  <dimension ref="B3:L91"/>
  <sheetViews>
    <sheetView tabSelected="1" workbookViewId="0">
      <selection activeCell="Q53" sqref="Q53"/>
    </sheetView>
  </sheetViews>
  <sheetFormatPr defaultRowHeight="15" x14ac:dyDescent="0.25"/>
  <cols>
    <col min="2" max="2" width="30.140625" bestFit="1" customWidth="1"/>
    <col min="3" max="4" width="12.5703125" bestFit="1" customWidth="1"/>
    <col min="6" max="6" width="30.140625" bestFit="1" customWidth="1"/>
    <col min="7" max="7" width="4" bestFit="1" customWidth="1"/>
    <col min="8" max="8" width="12.5703125" bestFit="1" customWidth="1"/>
    <col min="10" max="10" width="32.28515625" bestFit="1" customWidth="1"/>
    <col min="11" max="11" width="5.42578125" bestFit="1" customWidth="1"/>
    <col min="12" max="12" width="11.5703125" bestFit="1" customWidth="1"/>
  </cols>
  <sheetData>
    <row r="3" hidden="1" x14ac:dyDescent="0.25"/>
    <row r="4" hidden="1" x14ac:dyDescent="0.25"/>
    <row r="5" hidden="1" x14ac:dyDescent="0.25"/>
    <row r="6" hidden="1" x14ac:dyDescent="0.25"/>
    <row r="7" hidden="1" x14ac:dyDescent="0.25"/>
    <row r="8" hidden="1" x14ac:dyDescent="0.25"/>
    <row r="9" hidden="1" x14ac:dyDescent="0.25"/>
    <row r="10" hidden="1" x14ac:dyDescent="0.25"/>
    <row r="11" hidden="1" x14ac:dyDescent="0.25"/>
    <row r="12" hidden="1" x14ac:dyDescent="0.25"/>
    <row r="13" hidden="1" x14ac:dyDescent="0.25"/>
    <row r="14" hidden="1" x14ac:dyDescent="0.25"/>
    <row r="15" hidden="1" x14ac:dyDescent="0.25"/>
    <row r="16" hidden="1" x14ac:dyDescent="0.25"/>
    <row r="17" spans="2:12" hidden="1" x14ac:dyDescent="0.25"/>
    <row r="19" spans="2:12" ht="18.75" x14ac:dyDescent="0.3">
      <c r="B19" s="189" t="s">
        <v>306</v>
      </c>
      <c r="C19" s="189"/>
      <c r="D19" s="189"/>
      <c r="E19" s="189"/>
      <c r="F19" s="189"/>
      <c r="G19" s="189"/>
      <c r="H19" s="189"/>
      <c r="I19" s="189"/>
      <c r="J19" s="189"/>
      <c r="K19" s="189"/>
      <c r="L19" s="189"/>
    </row>
    <row r="20" spans="2:12" x14ac:dyDescent="0.25">
      <c r="B20" s="128" t="s">
        <v>50</v>
      </c>
      <c r="C20" s="111"/>
      <c r="D20" s="109"/>
      <c r="E20" s="109"/>
      <c r="F20" s="109"/>
      <c r="G20" s="112"/>
      <c r="H20" s="109"/>
      <c r="I20" s="109"/>
      <c r="J20" s="109"/>
      <c r="K20" s="109"/>
      <c r="L20" s="113"/>
    </row>
    <row r="21" spans="2:12" x14ac:dyDescent="0.25">
      <c r="B21" s="128" t="s">
        <v>300</v>
      </c>
      <c r="C21" s="144"/>
      <c r="D21" s="109"/>
      <c r="E21" s="109"/>
      <c r="F21" s="109"/>
      <c r="G21" s="114"/>
      <c r="H21" s="109"/>
      <c r="I21" s="109"/>
      <c r="J21" s="109"/>
      <c r="K21" s="113"/>
      <c r="L21" s="109"/>
    </row>
    <row r="22" spans="2:12" x14ac:dyDescent="0.25">
      <c r="B22" s="112"/>
      <c r="C22" s="115"/>
      <c r="D22" s="109"/>
      <c r="E22" s="109"/>
      <c r="F22" s="109"/>
      <c r="G22" s="114"/>
      <c r="H22" s="109"/>
      <c r="I22" s="109"/>
      <c r="J22" s="109"/>
      <c r="K22" s="113"/>
      <c r="L22" s="109"/>
    </row>
    <row r="23" spans="2:12" x14ac:dyDescent="0.25">
      <c r="B23" s="190" t="s">
        <v>123</v>
      </c>
      <c r="C23" s="190"/>
      <c r="D23" s="190"/>
      <c r="E23" s="190"/>
      <c r="F23" s="190"/>
      <c r="G23" s="190"/>
      <c r="H23" s="190"/>
      <c r="I23" s="190"/>
      <c r="J23" s="190"/>
      <c r="K23" s="190"/>
      <c r="L23" s="190"/>
    </row>
    <row r="24" spans="2:12" x14ac:dyDescent="0.25">
      <c r="B24" s="116"/>
      <c r="C24" s="116"/>
      <c r="D24" s="116"/>
      <c r="E24" s="116"/>
      <c r="F24" s="116"/>
      <c r="G24" s="116"/>
      <c r="H24" s="116"/>
      <c r="I24" s="116"/>
      <c r="J24" s="116"/>
      <c r="K24" s="116"/>
      <c r="L24" s="116"/>
    </row>
    <row r="25" spans="2:12" x14ac:dyDescent="0.25">
      <c r="B25" s="191" t="s">
        <v>124</v>
      </c>
      <c r="C25" s="191"/>
      <c r="D25" s="191"/>
      <c r="E25" s="109"/>
      <c r="F25" s="191" t="s">
        <v>125</v>
      </c>
      <c r="G25" s="191"/>
      <c r="H25" s="191"/>
      <c r="I25" s="114"/>
      <c r="J25" s="192" t="s">
        <v>305</v>
      </c>
      <c r="K25" s="192"/>
      <c r="L25" s="192"/>
    </row>
    <row r="26" spans="2:12" x14ac:dyDescent="0.25">
      <c r="B26" s="151" t="s">
        <v>271</v>
      </c>
      <c r="C26" s="152" t="s">
        <v>44</v>
      </c>
      <c r="D26" s="151" t="s">
        <v>127</v>
      </c>
      <c r="E26" s="109"/>
      <c r="F26" s="151" t="s">
        <v>271</v>
      </c>
      <c r="G26" s="152" t="s">
        <v>122</v>
      </c>
      <c r="H26" s="151" t="s">
        <v>127</v>
      </c>
      <c r="I26" s="114"/>
      <c r="J26" s="151" t="s">
        <v>271</v>
      </c>
      <c r="K26" s="152" t="s">
        <v>128</v>
      </c>
      <c r="L26" s="151" t="s">
        <v>127</v>
      </c>
    </row>
    <row r="27" spans="2:12" x14ac:dyDescent="0.25">
      <c r="B27" s="146" t="s">
        <v>43</v>
      </c>
      <c r="C27" s="147"/>
      <c r="D27" s="148">
        <f>+C27*$C$21</f>
        <v>0</v>
      </c>
      <c r="E27" s="110"/>
      <c r="F27" s="146" t="s">
        <v>43</v>
      </c>
      <c r="G27" s="149"/>
      <c r="H27" s="150">
        <f>IFERROR(((($C$20/$G$33)/$C$20)*$C$21)*G27,0)</f>
        <v>0</v>
      </c>
      <c r="I27" s="114"/>
      <c r="J27" s="146" t="s">
        <v>43</v>
      </c>
      <c r="K27" s="146"/>
      <c r="L27" s="150" t="e">
        <f>+($C$21/$C$20)*K27</f>
        <v>#DIV/0!</v>
      </c>
    </row>
    <row r="28" spans="2:12" x14ac:dyDescent="0.25">
      <c r="B28" s="146"/>
      <c r="C28" s="147"/>
      <c r="D28" s="148">
        <f>+C28*$C$21</f>
        <v>0</v>
      </c>
      <c r="E28" s="110"/>
      <c r="F28" s="146"/>
      <c r="G28" s="149"/>
      <c r="H28" s="150">
        <f>IFERROR(((($C$20/$G$33)/$C$20)*$C$21)*G28,0)</f>
        <v>0</v>
      </c>
      <c r="I28" s="114"/>
      <c r="J28" s="146"/>
      <c r="K28" s="146"/>
      <c r="L28" s="150" t="e">
        <f t="shared" ref="L28:L31" si="0">+($C$21/$C$20)*K28</f>
        <v>#DIV/0!</v>
      </c>
    </row>
    <row r="29" spans="2:12" x14ac:dyDescent="0.25">
      <c r="B29" s="146"/>
      <c r="C29" s="147"/>
      <c r="D29" s="148">
        <f>+C29*$C$21</f>
        <v>0</v>
      </c>
      <c r="E29" s="110"/>
      <c r="F29" s="146"/>
      <c r="G29" s="149"/>
      <c r="H29" s="150">
        <f>IFERROR(((($C$20/$G$33)/$C$20)*$C$21)*G29,0)</f>
        <v>0</v>
      </c>
      <c r="I29" s="114"/>
      <c r="J29" s="146"/>
      <c r="K29" s="146"/>
      <c r="L29" s="150" t="e">
        <f t="shared" si="0"/>
        <v>#DIV/0!</v>
      </c>
    </row>
    <row r="30" spans="2:12" x14ac:dyDescent="0.25">
      <c r="B30" s="146"/>
      <c r="C30" s="147"/>
      <c r="D30" s="148">
        <f t="shared" ref="D30:D31" si="1">+C30*$C$21</f>
        <v>0</v>
      </c>
      <c r="E30" s="110"/>
      <c r="F30" s="146"/>
      <c r="G30" s="149"/>
      <c r="H30" s="150">
        <f>IFERROR(((($C$20/$G$33)/$C$20)*$C$21)*G30,0)</f>
        <v>0</v>
      </c>
      <c r="I30" s="114"/>
      <c r="J30" s="146"/>
      <c r="K30" s="146"/>
      <c r="L30" s="150" t="e">
        <f t="shared" si="0"/>
        <v>#DIV/0!</v>
      </c>
    </row>
    <row r="31" spans="2:12" x14ac:dyDescent="0.25">
      <c r="B31" s="146"/>
      <c r="C31" s="147"/>
      <c r="D31" s="148">
        <f t="shared" si="1"/>
        <v>0</v>
      </c>
      <c r="E31" s="110"/>
      <c r="F31" s="146"/>
      <c r="G31" s="149"/>
      <c r="H31" s="150">
        <f>IFERROR(((($C$20/$G$33)/$C$20)*$C$21)*G31,0)</f>
        <v>0</v>
      </c>
      <c r="I31" s="114"/>
      <c r="J31" s="146"/>
      <c r="K31" s="146"/>
      <c r="L31" s="150" t="e">
        <f t="shared" si="0"/>
        <v>#DIV/0!</v>
      </c>
    </row>
    <row r="32" spans="2:12" x14ac:dyDescent="0.25">
      <c r="B32" s="109"/>
      <c r="C32" s="109"/>
      <c r="D32" s="109"/>
      <c r="E32" s="110"/>
      <c r="F32" s="117"/>
      <c r="G32" s="114"/>
      <c r="H32" s="114"/>
      <c r="I32" s="114"/>
      <c r="J32" s="114"/>
      <c r="K32" s="109"/>
      <c r="L32" s="109"/>
    </row>
    <row r="33" spans="2:12" ht="15.75" thickBot="1" x14ac:dyDescent="0.3">
      <c r="B33" s="118"/>
      <c r="C33" s="130">
        <f>SUM(C27:C32)</f>
        <v>0</v>
      </c>
      <c r="D33" s="142">
        <f>SUM(D27:D32)</f>
        <v>0</v>
      </c>
      <c r="E33" s="110"/>
      <c r="F33" s="119"/>
      <c r="G33" s="120">
        <f>SUM(G27:G32)</f>
        <v>0</v>
      </c>
      <c r="H33" s="142">
        <f>SUM(H27:H32)</f>
        <v>0</v>
      </c>
      <c r="I33" s="114"/>
      <c r="J33" s="119"/>
      <c r="K33" s="129">
        <f>SUM(K27:K32)</f>
        <v>0</v>
      </c>
      <c r="L33" s="142" t="e">
        <f>SUM(L27:L32)</f>
        <v>#DIV/0!</v>
      </c>
    </row>
    <row r="34" spans="2:12" ht="15.75" thickTop="1" x14ac:dyDescent="0.25"/>
    <row r="38" spans="2:12" ht="18.75" x14ac:dyDescent="0.3">
      <c r="B38" s="189" t="s">
        <v>299</v>
      </c>
      <c r="C38" s="189"/>
      <c r="D38" s="189"/>
      <c r="E38" s="189"/>
      <c r="F38" s="189"/>
      <c r="G38" s="189"/>
      <c r="H38" s="189"/>
      <c r="I38" s="189"/>
      <c r="J38" s="189"/>
      <c r="K38" s="189"/>
      <c r="L38" s="189"/>
    </row>
    <row r="39" spans="2:12" ht="18.75" x14ac:dyDescent="0.3">
      <c r="B39" s="128" t="s">
        <v>50</v>
      </c>
      <c r="C39" s="111"/>
      <c r="D39" s="135"/>
      <c r="E39" s="135"/>
      <c r="F39" s="135"/>
      <c r="G39" s="135"/>
      <c r="H39" s="135"/>
      <c r="I39" s="135"/>
      <c r="J39" s="135"/>
      <c r="K39" s="135"/>
      <c r="L39" s="135"/>
    </row>
    <row r="40" spans="2:12" x14ac:dyDescent="0.25">
      <c r="B40" s="128" t="s">
        <v>300</v>
      </c>
      <c r="C40" s="143"/>
      <c r="D40" s="109"/>
      <c r="E40" s="109"/>
      <c r="F40" s="109"/>
      <c r="G40" s="114"/>
      <c r="H40" s="109"/>
      <c r="I40" s="109"/>
      <c r="J40" s="109"/>
      <c r="K40" s="113"/>
      <c r="L40" s="109"/>
    </row>
    <row r="41" spans="2:12" x14ac:dyDescent="0.25">
      <c r="B41" s="112"/>
      <c r="C41" s="115"/>
      <c r="D41" s="109"/>
      <c r="E41" s="109"/>
      <c r="F41" s="109"/>
      <c r="G41" s="114"/>
      <c r="H41" s="109"/>
      <c r="I41" s="109"/>
      <c r="J41" s="109"/>
      <c r="K41" s="113"/>
      <c r="L41" s="109"/>
    </row>
    <row r="42" spans="2:12" x14ac:dyDescent="0.25">
      <c r="B42" s="190" t="s">
        <v>123</v>
      </c>
      <c r="C42" s="190"/>
      <c r="D42" s="190"/>
      <c r="E42" s="190"/>
      <c r="F42" s="190"/>
      <c r="G42" s="190"/>
      <c r="H42" s="190"/>
      <c r="I42" s="190"/>
      <c r="J42" s="190"/>
      <c r="K42" s="190"/>
      <c r="L42" s="190"/>
    </row>
    <row r="43" spans="2:12" x14ac:dyDescent="0.25">
      <c r="B43" s="116"/>
      <c r="C43" s="116"/>
      <c r="D43" s="116"/>
      <c r="E43" s="116"/>
      <c r="F43" s="116"/>
      <c r="G43" s="116"/>
      <c r="H43" s="116"/>
      <c r="I43" s="116"/>
      <c r="J43" s="116"/>
      <c r="K43" s="116"/>
      <c r="L43" s="116"/>
    </row>
    <row r="44" spans="2:12" x14ac:dyDescent="0.25">
      <c r="B44" s="191" t="s">
        <v>124</v>
      </c>
      <c r="C44" s="191"/>
      <c r="D44" s="191"/>
      <c r="E44" s="109"/>
      <c r="F44" s="191" t="s">
        <v>125</v>
      </c>
      <c r="G44" s="191"/>
      <c r="H44" s="191"/>
      <c r="I44" s="114"/>
      <c r="J44" s="192" t="s">
        <v>305</v>
      </c>
      <c r="K44" s="192"/>
      <c r="L44" s="192"/>
    </row>
    <row r="45" spans="2:12" x14ac:dyDescent="0.25">
      <c r="B45" s="151" t="s">
        <v>271</v>
      </c>
      <c r="C45" s="152" t="s">
        <v>44</v>
      </c>
      <c r="D45" s="151" t="s">
        <v>127</v>
      </c>
      <c r="E45" s="109"/>
      <c r="F45" s="151" t="s">
        <v>271</v>
      </c>
      <c r="G45" s="152" t="s">
        <v>122</v>
      </c>
      <c r="H45" s="151" t="s">
        <v>127</v>
      </c>
      <c r="I45" s="114"/>
      <c r="J45" s="151" t="s">
        <v>271</v>
      </c>
      <c r="K45" s="152" t="s">
        <v>128</v>
      </c>
      <c r="L45" s="151" t="s">
        <v>127</v>
      </c>
    </row>
    <row r="46" spans="2:12" x14ac:dyDescent="0.25">
      <c r="B46" s="146" t="s">
        <v>43</v>
      </c>
      <c r="C46" s="147"/>
      <c r="D46" s="148">
        <f>+C46*$C$40</f>
        <v>0</v>
      </c>
      <c r="E46" s="110"/>
      <c r="F46" s="146" t="s">
        <v>43</v>
      </c>
      <c r="G46" s="149"/>
      <c r="H46" s="150" t="e">
        <f>+($C$40/$G$52)*G46</f>
        <v>#DIV/0!</v>
      </c>
      <c r="I46" s="114"/>
      <c r="J46" s="146" t="s">
        <v>43</v>
      </c>
      <c r="K46" s="146"/>
      <c r="L46" s="150" t="e">
        <f>+($C$40/$C$39)*K46</f>
        <v>#DIV/0!</v>
      </c>
    </row>
    <row r="47" spans="2:12" x14ac:dyDescent="0.25">
      <c r="B47" s="146"/>
      <c r="C47" s="147"/>
      <c r="D47" s="148">
        <f t="shared" ref="D47:D50" si="2">+C47*$C$40</f>
        <v>0</v>
      </c>
      <c r="E47" s="110"/>
      <c r="F47" s="146"/>
      <c r="G47" s="149"/>
      <c r="H47" s="150" t="e">
        <f>+($C$40/$G$52)*G47</f>
        <v>#DIV/0!</v>
      </c>
      <c r="I47" s="114"/>
      <c r="J47" s="146"/>
      <c r="K47" s="146"/>
      <c r="L47" s="150" t="e">
        <f t="shared" ref="L47:L50" si="3">+($C$40/$C$39)*K47</f>
        <v>#DIV/0!</v>
      </c>
    </row>
    <row r="48" spans="2:12" x14ac:dyDescent="0.25">
      <c r="B48" s="146"/>
      <c r="C48" s="147"/>
      <c r="D48" s="148">
        <f t="shared" si="2"/>
        <v>0</v>
      </c>
      <c r="E48" s="110"/>
      <c r="F48" s="146"/>
      <c r="G48" s="149"/>
      <c r="H48" s="150" t="e">
        <f>+($C$40/$G$52)*G48</f>
        <v>#DIV/0!</v>
      </c>
      <c r="I48" s="114"/>
      <c r="J48" s="146"/>
      <c r="K48" s="146"/>
      <c r="L48" s="150" t="e">
        <f t="shared" si="3"/>
        <v>#DIV/0!</v>
      </c>
    </row>
    <row r="49" spans="2:12" x14ac:dyDescent="0.25">
      <c r="B49" s="146"/>
      <c r="C49" s="147"/>
      <c r="D49" s="148">
        <f t="shared" si="2"/>
        <v>0</v>
      </c>
      <c r="E49" s="110"/>
      <c r="F49" s="146"/>
      <c r="G49" s="149"/>
      <c r="H49" s="150" t="e">
        <f>+($C$40/$G$52)*G49</f>
        <v>#DIV/0!</v>
      </c>
      <c r="I49" s="114"/>
      <c r="J49" s="146"/>
      <c r="K49" s="146"/>
      <c r="L49" s="150" t="e">
        <f t="shared" si="3"/>
        <v>#DIV/0!</v>
      </c>
    </row>
    <row r="50" spans="2:12" x14ac:dyDescent="0.25">
      <c r="B50" s="146"/>
      <c r="C50" s="147"/>
      <c r="D50" s="148">
        <f t="shared" si="2"/>
        <v>0</v>
      </c>
      <c r="E50" s="110"/>
      <c r="F50" s="146"/>
      <c r="G50" s="149"/>
      <c r="H50" s="150" t="e">
        <f>+($C$40/$G$52)*G50</f>
        <v>#DIV/0!</v>
      </c>
      <c r="I50" s="114"/>
      <c r="J50" s="146"/>
      <c r="K50" s="146"/>
      <c r="L50" s="150" t="e">
        <f t="shared" si="3"/>
        <v>#DIV/0!</v>
      </c>
    </row>
    <row r="51" spans="2:12" x14ac:dyDescent="0.25">
      <c r="B51" s="109"/>
      <c r="C51" s="109"/>
      <c r="D51" s="141"/>
      <c r="E51" s="110"/>
      <c r="F51" s="117"/>
      <c r="G51" s="114"/>
      <c r="H51" s="145"/>
      <c r="I51" s="114"/>
      <c r="J51" s="114"/>
      <c r="K51" s="109"/>
      <c r="L51" s="141"/>
    </row>
    <row r="52" spans="2:12" ht="15.75" thickBot="1" x14ac:dyDescent="0.3">
      <c r="B52" s="118"/>
      <c r="C52" s="130">
        <f>SUM(C46:C51)</f>
        <v>0</v>
      </c>
      <c r="D52" s="142">
        <f>SUM(D46:D51)</f>
        <v>0</v>
      </c>
      <c r="E52" s="110"/>
      <c r="F52" s="119"/>
      <c r="G52" s="129">
        <f>SUM(G46:G51)</f>
        <v>0</v>
      </c>
      <c r="H52" s="142" t="e">
        <f>SUM(H46:H51)</f>
        <v>#DIV/0!</v>
      </c>
      <c r="I52" s="114"/>
      <c r="J52" s="119"/>
      <c r="K52" s="129">
        <f>SUM(K46:K51)</f>
        <v>0</v>
      </c>
      <c r="L52" s="142" t="e">
        <f>SUM(L46:L51)</f>
        <v>#DIV/0!</v>
      </c>
    </row>
    <row r="53" spans="2:12" ht="15.75" thickTop="1" x14ac:dyDescent="0.25">
      <c r="J53" s="48"/>
      <c r="K53" s="48"/>
      <c r="L53" s="48"/>
    </row>
    <row r="54" spans="2:12" x14ac:dyDescent="0.25">
      <c r="J54" s="48"/>
      <c r="K54" s="48"/>
      <c r="L54" s="48"/>
    </row>
    <row r="57" spans="2:12" ht="18.75" x14ac:dyDescent="0.3">
      <c r="B57" s="189" t="s">
        <v>312</v>
      </c>
      <c r="C57" s="189"/>
      <c r="D57" s="189"/>
      <c r="E57" s="189"/>
      <c r="F57" s="189"/>
      <c r="G57" s="189"/>
      <c r="H57" s="189"/>
      <c r="I57" s="189"/>
      <c r="J57" s="189"/>
      <c r="K57" s="189"/>
      <c r="L57" s="189"/>
    </row>
    <row r="58" spans="2:12" ht="18.75" x14ac:dyDescent="0.3">
      <c r="B58" s="128" t="s">
        <v>50</v>
      </c>
      <c r="C58" s="111"/>
      <c r="D58" s="135"/>
      <c r="E58" s="135"/>
      <c r="F58" s="135"/>
      <c r="G58" s="135"/>
      <c r="H58" s="135"/>
      <c r="I58" s="135"/>
      <c r="J58" s="135"/>
      <c r="K58" s="135"/>
      <c r="L58" s="135"/>
    </row>
    <row r="59" spans="2:12" x14ac:dyDescent="0.25">
      <c r="B59" s="128" t="s">
        <v>300</v>
      </c>
      <c r="C59" s="143"/>
      <c r="D59" s="109"/>
      <c r="E59" s="109"/>
      <c r="F59" s="109"/>
      <c r="G59" s="114"/>
      <c r="H59" s="109"/>
      <c r="I59" s="109"/>
      <c r="J59" s="109"/>
      <c r="K59" s="113"/>
      <c r="L59" s="109"/>
    </row>
    <row r="60" spans="2:12" x14ac:dyDescent="0.25">
      <c r="B60" s="112"/>
      <c r="C60" s="115"/>
      <c r="D60" s="109"/>
      <c r="E60" s="109"/>
      <c r="F60" s="109"/>
      <c r="G60" s="114"/>
      <c r="H60" s="109"/>
      <c r="I60" s="109"/>
      <c r="J60" s="109"/>
      <c r="K60" s="113"/>
      <c r="L60" s="109"/>
    </row>
    <row r="61" spans="2:12" x14ac:dyDescent="0.25">
      <c r="B61" s="190" t="s">
        <v>123</v>
      </c>
      <c r="C61" s="190"/>
      <c r="D61" s="190"/>
      <c r="E61" s="190"/>
      <c r="F61" s="190"/>
      <c r="G61" s="190"/>
      <c r="H61" s="190"/>
      <c r="I61" s="190"/>
      <c r="J61" s="190"/>
      <c r="K61" s="190"/>
      <c r="L61" s="190"/>
    </row>
    <row r="62" spans="2:12" x14ac:dyDescent="0.25">
      <c r="B62" s="116"/>
      <c r="C62" s="116"/>
      <c r="D62" s="116"/>
      <c r="E62" s="116"/>
      <c r="F62" s="116"/>
      <c r="G62" s="116"/>
      <c r="H62" s="116"/>
      <c r="I62" s="116"/>
      <c r="J62" s="116"/>
      <c r="K62" s="116"/>
      <c r="L62" s="116"/>
    </row>
    <row r="63" spans="2:12" x14ac:dyDescent="0.25">
      <c r="B63" s="191" t="s">
        <v>124</v>
      </c>
      <c r="C63" s="191"/>
      <c r="D63" s="191"/>
      <c r="E63" s="109"/>
      <c r="F63" s="191" t="s">
        <v>125</v>
      </c>
      <c r="G63" s="191"/>
      <c r="H63" s="191"/>
      <c r="I63" s="114"/>
      <c r="J63" s="192" t="s">
        <v>305</v>
      </c>
      <c r="K63" s="192"/>
      <c r="L63" s="192"/>
    </row>
    <row r="64" spans="2:12" x14ac:dyDescent="0.25">
      <c r="B64" s="151" t="s">
        <v>271</v>
      </c>
      <c r="C64" s="152" t="s">
        <v>44</v>
      </c>
      <c r="D64" s="152" t="s">
        <v>127</v>
      </c>
      <c r="E64" s="153"/>
      <c r="F64" s="152" t="s">
        <v>271</v>
      </c>
      <c r="G64" s="152" t="s">
        <v>122</v>
      </c>
      <c r="H64" s="152" t="s">
        <v>127</v>
      </c>
      <c r="I64" s="154"/>
      <c r="J64" s="152" t="s">
        <v>271</v>
      </c>
      <c r="K64" s="152" t="s">
        <v>128</v>
      </c>
      <c r="L64" s="151" t="s">
        <v>127</v>
      </c>
    </row>
    <row r="65" spans="2:12" x14ac:dyDescent="0.25">
      <c r="B65" s="146" t="s">
        <v>43</v>
      </c>
      <c r="C65" s="147"/>
      <c r="D65" s="148">
        <f>+C65*$C$59</f>
        <v>0</v>
      </c>
      <c r="E65" s="110"/>
      <c r="F65" s="146" t="s">
        <v>43</v>
      </c>
      <c r="G65" s="149"/>
      <c r="H65" s="150" t="e">
        <f>+($C$59/$G$71)*G65</f>
        <v>#DIV/0!</v>
      </c>
      <c r="I65" s="114"/>
      <c r="J65" s="146" t="s">
        <v>43</v>
      </c>
      <c r="K65" s="146"/>
      <c r="L65" s="150" t="e">
        <f>+($C$59/$C$58)*K65</f>
        <v>#DIV/0!</v>
      </c>
    </row>
    <row r="66" spans="2:12" x14ac:dyDescent="0.25">
      <c r="B66" s="146"/>
      <c r="C66" s="147"/>
      <c r="D66" s="148">
        <f t="shared" ref="D66:D69" si="4">+C66*$C$59</f>
        <v>0</v>
      </c>
      <c r="E66" s="110"/>
      <c r="F66" s="146"/>
      <c r="G66" s="149"/>
      <c r="H66" s="150" t="e">
        <f t="shared" ref="H66:H69" si="5">+($C$59/$G$71)*G66</f>
        <v>#DIV/0!</v>
      </c>
      <c r="I66" s="114"/>
      <c r="J66" s="146"/>
      <c r="K66" s="146"/>
      <c r="L66" s="150" t="e">
        <f>+($C$59/$C$58)*K66</f>
        <v>#DIV/0!</v>
      </c>
    </row>
    <row r="67" spans="2:12" x14ac:dyDescent="0.25">
      <c r="B67" s="146"/>
      <c r="C67" s="147"/>
      <c r="D67" s="148">
        <f t="shared" si="4"/>
        <v>0</v>
      </c>
      <c r="E67" s="110"/>
      <c r="F67" s="146"/>
      <c r="G67" s="149"/>
      <c r="H67" s="150" t="e">
        <f t="shared" si="5"/>
        <v>#DIV/0!</v>
      </c>
      <c r="I67" s="114"/>
      <c r="J67" s="146"/>
      <c r="K67" s="146"/>
      <c r="L67" s="150" t="e">
        <f>+($C$59/$C$58)*K67</f>
        <v>#DIV/0!</v>
      </c>
    </row>
    <row r="68" spans="2:12" x14ac:dyDescent="0.25">
      <c r="B68" s="146"/>
      <c r="C68" s="147"/>
      <c r="D68" s="148">
        <f t="shared" si="4"/>
        <v>0</v>
      </c>
      <c r="E68" s="110"/>
      <c r="F68" s="146"/>
      <c r="G68" s="149"/>
      <c r="H68" s="150" t="e">
        <f t="shared" si="5"/>
        <v>#DIV/0!</v>
      </c>
      <c r="I68" s="114"/>
      <c r="J68" s="146"/>
      <c r="K68" s="146"/>
      <c r="L68" s="150" t="e">
        <f>+($C$59/$C$58)*K68</f>
        <v>#DIV/0!</v>
      </c>
    </row>
    <row r="69" spans="2:12" x14ac:dyDescent="0.25">
      <c r="B69" s="146"/>
      <c r="C69" s="147"/>
      <c r="D69" s="148">
        <f t="shared" si="4"/>
        <v>0</v>
      </c>
      <c r="E69" s="110"/>
      <c r="F69" s="146"/>
      <c r="G69" s="149"/>
      <c r="H69" s="150" t="e">
        <f t="shared" si="5"/>
        <v>#DIV/0!</v>
      </c>
      <c r="I69" s="114"/>
      <c r="J69" s="146"/>
      <c r="K69" s="146"/>
      <c r="L69" s="150" t="e">
        <f>+($C$59/$C$58)*K69</f>
        <v>#DIV/0!</v>
      </c>
    </row>
    <row r="70" spans="2:12" x14ac:dyDescent="0.25">
      <c r="B70" s="109"/>
      <c r="C70" s="109"/>
      <c r="D70" s="141"/>
      <c r="E70" s="110"/>
      <c r="F70" s="117"/>
      <c r="G70" s="114"/>
      <c r="H70" s="145"/>
      <c r="I70" s="114"/>
      <c r="J70" s="114"/>
      <c r="K70" s="109"/>
      <c r="L70" s="141"/>
    </row>
    <row r="71" spans="2:12" ht="15.75" thickBot="1" x14ac:dyDescent="0.3">
      <c r="B71" s="118"/>
      <c r="C71" s="130">
        <f>SUM(C65:C70)</f>
        <v>0</v>
      </c>
      <c r="D71" s="142">
        <f>SUM(D65:D70)</f>
        <v>0</v>
      </c>
      <c r="E71" s="110"/>
      <c r="F71" s="119"/>
      <c r="G71" s="129">
        <f>SUM(G65:G70)</f>
        <v>0</v>
      </c>
      <c r="H71" s="142" t="e">
        <f>SUM(H65:H70)</f>
        <v>#DIV/0!</v>
      </c>
      <c r="I71" s="114"/>
      <c r="J71" s="119"/>
      <c r="K71" s="129">
        <f>SUM(K65:K70)</f>
        <v>0</v>
      </c>
      <c r="L71" s="142" t="e">
        <f>SUM(L65:L70)</f>
        <v>#DIV/0!</v>
      </c>
    </row>
    <row r="72" spans="2:12" ht="15.75" thickTop="1" x14ac:dyDescent="0.25"/>
    <row r="76" spans="2:12" ht="18.75" x14ac:dyDescent="0.3">
      <c r="B76" s="189" t="s">
        <v>312</v>
      </c>
      <c r="C76" s="189"/>
      <c r="D76" s="189"/>
      <c r="E76" s="189"/>
      <c r="F76" s="189"/>
      <c r="G76" s="189"/>
      <c r="H76" s="189"/>
      <c r="I76" s="189"/>
      <c r="J76" s="189"/>
      <c r="K76" s="189"/>
      <c r="L76" s="189"/>
    </row>
    <row r="77" spans="2:12" s="57" customFormat="1" ht="18.75" x14ac:dyDescent="0.3">
      <c r="B77" s="128" t="s">
        <v>50</v>
      </c>
      <c r="C77" s="111"/>
      <c r="D77" s="135"/>
      <c r="E77" s="135"/>
      <c r="F77" s="135"/>
      <c r="G77" s="135"/>
      <c r="H77" s="135"/>
      <c r="I77" s="135"/>
      <c r="J77" s="135"/>
      <c r="K77" s="135"/>
      <c r="L77" s="135"/>
    </row>
    <row r="78" spans="2:12" x14ac:dyDescent="0.25">
      <c r="B78" s="128" t="s">
        <v>300</v>
      </c>
      <c r="C78" s="143"/>
      <c r="D78" s="109"/>
      <c r="E78" s="109"/>
      <c r="F78" s="109"/>
      <c r="G78" s="114"/>
      <c r="H78" s="109"/>
      <c r="I78" s="109"/>
      <c r="J78" s="109"/>
      <c r="K78" s="113"/>
      <c r="L78" s="109"/>
    </row>
    <row r="79" spans="2:12" x14ac:dyDescent="0.25">
      <c r="B79" s="112"/>
      <c r="C79" s="115"/>
      <c r="D79" s="109"/>
      <c r="E79" s="109"/>
      <c r="F79" s="109"/>
      <c r="G79" s="114"/>
      <c r="H79" s="109"/>
      <c r="I79" s="109"/>
      <c r="J79" s="109"/>
      <c r="K79" s="113"/>
      <c r="L79" s="109"/>
    </row>
    <row r="80" spans="2:12" x14ac:dyDescent="0.25">
      <c r="B80" s="190" t="s">
        <v>123</v>
      </c>
      <c r="C80" s="190"/>
      <c r="D80" s="190"/>
      <c r="E80" s="190"/>
      <c r="F80" s="190"/>
      <c r="G80" s="190"/>
      <c r="H80" s="190"/>
      <c r="I80" s="190"/>
      <c r="J80" s="190"/>
      <c r="K80" s="190"/>
      <c r="L80" s="190"/>
    </row>
    <row r="81" spans="2:12" x14ac:dyDescent="0.25">
      <c r="B81" s="116"/>
      <c r="C81" s="116"/>
      <c r="D81" s="116"/>
      <c r="E81" s="116"/>
      <c r="F81" s="116"/>
      <c r="G81" s="116"/>
      <c r="H81" s="116"/>
      <c r="I81" s="116"/>
      <c r="J81" s="116"/>
      <c r="K81" s="116"/>
      <c r="L81" s="116"/>
    </row>
    <row r="82" spans="2:12" x14ac:dyDescent="0.25">
      <c r="B82" s="191" t="s">
        <v>124</v>
      </c>
      <c r="C82" s="191"/>
      <c r="D82" s="191"/>
      <c r="E82" s="109"/>
      <c r="F82" s="191" t="s">
        <v>125</v>
      </c>
      <c r="G82" s="191"/>
      <c r="H82" s="191"/>
      <c r="I82" s="114"/>
      <c r="J82" s="192" t="s">
        <v>305</v>
      </c>
      <c r="K82" s="192"/>
      <c r="L82" s="192"/>
    </row>
    <row r="83" spans="2:12" x14ac:dyDescent="0.25">
      <c r="B83" s="151" t="s">
        <v>271</v>
      </c>
      <c r="C83" s="152" t="s">
        <v>44</v>
      </c>
      <c r="D83" s="152" t="s">
        <v>127</v>
      </c>
      <c r="E83" s="153"/>
      <c r="F83" s="152" t="s">
        <v>271</v>
      </c>
      <c r="G83" s="152" t="s">
        <v>122</v>
      </c>
      <c r="H83" s="152" t="s">
        <v>127</v>
      </c>
      <c r="I83" s="154"/>
      <c r="J83" s="152" t="s">
        <v>271</v>
      </c>
      <c r="K83" s="152" t="s">
        <v>128</v>
      </c>
      <c r="L83" s="152" t="s">
        <v>127</v>
      </c>
    </row>
    <row r="84" spans="2:12" x14ac:dyDescent="0.25">
      <c r="B84" s="146" t="s">
        <v>43</v>
      </c>
      <c r="C84" s="147"/>
      <c r="D84" s="148">
        <f>+C84*$C$78</f>
        <v>0</v>
      </c>
      <c r="E84" s="110"/>
      <c r="F84" s="146" t="s">
        <v>43</v>
      </c>
      <c r="G84" s="149"/>
      <c r="H84" s="150" t="e">
        <f>+($C$78/$G$90)*G84</f>
        <v>#DIV/0!</v>
      </c>
      <c r="I84" s="114"/>
      <c r="J84" s="146" t="s">
        <v>43</v>
      </c>
      <c r="K84" s="146"/>
      <c r="L84" s="150" t="e">
        <f>+($C$59/$C$58)*K84</f>
        <v>#DIV/0!</v>
      </c>
    </row>
    <row r="85" spans="2:12" x14ac:dyDescent="0.25">
      <c r="B85" s="146"/>
      <c r="C85" s="147"/>
      <c r="D85" s="148">
        <f t="shared" ref="D85:D88" si="6">+C85*$C$78</f>
        <v>0</v>
      </c>
      <c r="E85" s="110"/>
      <c r="F85" s="146"/>
      <c r="G85" s="149"/>
      <c r="H85" s="150" t="e">
        <f t="shared" ref="H85:H88" si="7">+($C$78/$G$90)*G85</f>
        <v>#DIV/0!</v>
      </c>
      <c r="I85" s="114"/>
      <c r="J85" s="146"/>
      <c r="K85" s="146"/>
      <c r="L85" s="150" t="e">
        <f>+($C$59/$C$58)*K85</f>
        <v>#DIV/0!</v>
      </c>
    </row>
    <row r="86" spans="2:12" x14ac:dyDescent="0.25">
      <c r="B86" s="146"/>
      <c r="C86" s="147"/>
      <c r="D86" s="148">
        <f t="shared" si="6"/>
        <v>0</v>
      </c>
      <c r="E86" s="110"/>
      <c r="F86" s="146"/>
      <c r="G86" s="149"/>
      <c r="H86" s="150" t="e">
        <f t="shared" si="7"/>
        <v>#DIV/0!</v>
      </c>
      <c r="I86" s="114"/>
      <c r="J86" s="146"/>
      <c r="K86" s="146"/>
      <c r="L86" s="150" t="e">
        <f>+($C$59/$C$58)*K86</f>
        <v>#DIV/0!</v>
      </c>
    </row>
    <row r="87" spans="2:12" x14ac:dyDescent="0.25">
      <c r="B87" s="146"/>
      <c r="C87" s="147"/>
      <c r="D87" s="148">
        <f t="shared" si="6"/>
        <v>0</v>
      </c>
      <c r="E87" s="110"/>
      <c r="F87" s="146"/>
      <c r="G87" s="149"/>
      <c r="H87" s="150" t="e">
        <f t="shared" si="7"/>
        <v>#DIV/0!</v>
      </c>
      <c r="I87" s="114"/>
      <c r="J87" s="146"/>
      <c r="K87" s="146"/>
      <c r="L87" s="150" t="e">
        <f>+($C$59/$C$58)*K87</f>
        <v>#DIV/0!</v>
      </c>
    </row>
    <row r="88" spans="2:12" x14ac:dyDescent="0.25">
      <c r="B88" s="146"/>
      <c r="C88" s="147"/>
      <c r="D88" s="148">
        <f t="shared" si="6"/>
        <v>0</v>
      </c>
      <c r="E88" s="110"/>
      <c r="F88" s="146"/>
      <c r="G88" s="149"/>
      <c r="H88" s="150" t="e">
        <f t="shared" si="7"/>
        <v>#DIV/0!</v>
      </c>
      <c r="I88" s="114"/>
      <c r="J88" s="146"/>
      <c r="K88" s="146"/>
      <c r="L88" s="150" t="e">
        <f>+($C$59/$C$58)*K88</f>
        <v>#DIV/0!</v>
      </c>
    </row>
    <row r="89" spans="2:12" x14ac:dyDescent="0.25">
      <c r="B89" s="109"/>
      <c r="C89" s="109"/>
      <c r="D89" s="141"/>
      <c r="E89" s="110"/>
      <c r="F89" s="117"/>
      <c r="G89" s="114"/>
      <c r="H89" s="145"/>
      <c r="I89" s="114"/>
      <c r="J89" s="114"/>
      <c r="K89" s="109"/>
      <c r="L89" s="141"/>
    </row>
    <row r="90" spans="2:12" ht="15.75" thickBot="1" x14ac:dyDescent="0.3">
      <c r="B90" s="118"/>
      <c r="C90" s="130">
        <f>SUM(C84:C89)</f>
        <v>0</v>
      </c>
      <c r="D90" s="142">
        <f>SUM(D84:D89)</f>
        <v>0</v>
      </c>
      <c r="E90" s="110"/>
      <c r="F90" s="119"/>
      <c r="G90" s="129">
        <f>SUM(G84:G89)</f>
        <v>0</v>
      </c>
      <c r="H90" s="142" t="e">
        <f>SUM(H84:H89)</f>
        <v>#DIV/0!</v>
      </c>
      <c r="I90" s="114"/>
      <c r="J90" s="119"/>
      <c r="K90" s="129">
        <f>SUM(K84:K89)</f>
        <v>0</v>
      </c>
      <c r="L90" s="142" t="e">
        <f>SUM(L84:L89)</f>
        <v>#DIV/0!</v>
      </c>
    </row>
    <row r="91" spans="2:12" ht="15.75" thickTop="1" x14ac:dyDescent="0.25"/>
  </sheetData>
  <mergeCells count="20">
    <mergeCell ref="B19:L19"/>
    <mergeCell ref="B25:D25"/>
    <mergeCell ref="B23:L23"/>
    <mergeCell ref="F25:H25"/>
    <mergeCell ref="J25:L25"/>
    <mergeCell ref="B42:L42"/>
    <mergeCell ref="B44:D44"/>
    <mergeCell ref="F44:H44"/>
    <mergeCell ref="J44:L44"/>
    <mergeCell ref="B38:L38"/>
    <mergeCell ref="B57:L57"/>
    <mergeCell ref="B61:L61"/>
    <mergeCell ref="B63:D63"/>
    <mergeCell ref="F63:H63"/>
    <mergeCell ref="J63:L63"/>
    <mergeCell ref="B76:L76"/>
    <mergeCell ref="B80:L80"/>
    <mergeCell ref="B82:D82"/>
    <mergeCell ref="F82:H82"/>
    <mergeCell ref="J82:L82"/>
  </mergeCells>
  <phoneticPr fontId="11" type="noConversion"/>
  <conditionalFormatting sqref="D33 H33 L33">
    <cfRule type="cellIs" dxfId="10" priority="28" operator="equal">
      <formula>$C$21</formula>
    </cfRule>
  </conditionalFormatting>
  <conditionalFormatting sqref="D52">
    <cfRule type="cellIs" dxfId="9" priority="15" operator="equal">
      <formula>$C$40</formula>
    </cfRule>
  </conditionalFormatting>
  <conditionalFormatting sqref="D71">
    <cfRule type="cellIs" dxfId="8" priority="7" operator="equal">
      <formula>$C$59</formula>
    </cfRule>
  </conditionalFormatting>
  <conditionalFormatting sqref="D90 H90">
    <cfRule type="cellIs" dxfId="7" priority="6" operator="equal">
      <formula>$C$78</formula>
    </cfRule>
  </conditionalFormatting>
  <conditionalFormatting sqref="H52">
    <cfRule type="cellIs" dxfId="6" priority="14" operator="equal">
      <formula>$C$40</formula>
    </cfRule>
  </conditionalFormatting>
  <conditionalFormatting sqref="H71">
    <cfRule type="cellIs" dxfId="5" priority="8" operator="equal">
      <formula>$C$59</formula>
    </cfRule>
  </conditionalFormatting>
  <conditionalFormatting sqref="L52">
    <cfRule type="cellIs" dxfId="4" priority="4" operator="equal">
      <formula>$C$40</formula>
    </cfRule>
  </conditionalFormatting>
  <conditionalFormatting sqref="L71">
    <cfRule type="cellIs" dxfId="3" priority="2" operator="equal">
      <formula>$C$59</formula>
    </cfRule>
  </conditionalFormatting>
  <conditionalFormatting sqref="L90">
    <cfRule type="cellIs" dxfId="2" priority="1" operator="equal">
      <formula>$C$59</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BFED070-FB64-41C3-B9A4-4A2A9A44C435}">
          <x14:formula1>
            <xm:f>'Payroll Allocation'!$E$341:$E$395</xm:f>
          </x14:formula1>
          <xm:sqref>B27:B31 J84:J88 J27:J31 F27:F31 B46:B50 F46:F50 B65:B69 J46:J50 F65:F69 B84:B88 J65:J69 F84:F88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0168F-AE26-43D6-9141-BE65A37CD80B}">
  <sheetPr>
    <tabColor theme="9" tint="0.79998168889431442"/>
  </sheetPr>
  <dimension ref="A1:H48"/>
  <sheetViews>
    <sheetView zoomScale="110" zoomScaleNormal="110" workbookViewId="0">
      <pane ySplit="6" topLeftCell="A7" activePane="bottomLeft" state="frozen"/>
      <selection pane="bottomLeft" activeCell="H12" sqref="H12"/>
    </sheetView>
  </sheetViews>
  <sheetFormatPr defaultColWidth="9.28515625" defaultRowHeight="15" x14ac:dyDescent="0.25"/>
  <cols>
    <col min="1" max="1" width="38.7109375" style="18" bestFit="1" customWidth="1"/>
    <col min="2" max="2" width="13.85546875" style="3" bestFit="1" customWidth="1"/>
    <col min="3" max="3" width="13.28515625" style="3" bestFit="1" customWidth="1"/>
    <col min="4" max="4" width="13.28515625" style="1" bestFit="1" customWidth="1"/>
    <col min="5" max="5" width="13.28515625" style="1" customWidth="1"/>
    <col min="6" max="6" width="42.28515625" style="1" bestFit="1" customWidth="1"/>
    <col min="7" max="7" width="9.28515625" style="1"/>
    <col min="8" max="8" width="13.28515625" style="1" bestFit="1" customWidth="1"/>
    <col min="9" max="16384" width="9.28515625" style="1"/>
  </cols>
  <sheetData>
    <row r="1" spans="1:8" ht="14.45" customHeight="1" x14ac:dyDescent="0.25">
      <c r="A1" s="194" t="s">
        <v>33</v>
      </c>
      <c r="B1" s="194"/>
      <c r="C1" s="194"/>
      <c r="D1" s="194"/>
      <c r="F1" s="195" t="s">
        <v>120</v>
      </c>
      <c r="G1" s="195"/>
    </row>
    <row r="2" spans="1:8" ht="14.45" customHeight="1" x14ac:dyDescent="0.25">
      <c r="A2" s="194"/>
      <c r="B2" s="194"/>
      <c r="C2" s="194"/>
      <c r="D2" s="194"/>
      <c r="F2" s="107" t="s">
        <v>121</v>
      </c>
      <c r="G2" s="107" t="s">
        <v>122</v>
      </c>
    </row>
    <row r="3" spans="1:8" ht="14.45" customHeight="1" x14ac:dyDescent="0.25">
      <c r="A3" s="194"/>
      <c r="B3" s="194"/>
      <c r="C3" s="194"/>
      <c r="D3" s="194"/>
      <c r="E3" s="94"/>
      <c r="F3" s="108" t="s">
        <v>75</v>
      </c>
      <c r="G3" s="108">
        <f>VLOOKUP(F3,'Payroll Allocation'!$A$341:$B$428,2,FALSE)</f>
        <v>6004</v>
      </c>
    </row>
    <row r="5" spans="1:8" ht="18.75" x14ac:dyDescent="0.25">
      <c r="A5" s="193" t="s">
        <v>32</v>
      </c>
      <c r="B5" s="193"/>
      <c r="C5" s="193"/>
      <c r="D5" s="19"/>
      <c r="E5" s="19"/>
      <c r="F5" s="19"/>
    </row>
    <row r="6" spans="1:8" x14ac:dyDescent="0.25">
      <c r="A6" s="16" t="s">
        <v>0</v>
      </c>
      <c r="B6" s="26" t="s">
        <v>60</v>
      </c>
      <c r="C6" s="14" t="s">
        <v>61</v>
      </c>
      <c r="D6" s="6" t="s">
        <v>22</v>
      </c>
      <c r="E6" s="104"/>
      <c r="F6" s="17" t="s">
        <v>2</v>
      </c>
    </row>
    <row r="7" spans="1:8" x14ac:dyDescent="0.25">
      <c r="A7" s="15" t="s">
        <v>3</v>
      </c>
      <c r="B7" s="5"/>
      <c r="C7" s="5"/>
      <c r="D7" s="15"/>
      <c r="E7" s="15"/>
      <c r="F7" s="15"/>
      <c r="H7" s="61"/>
    </row>
    <row r="8" spans="1:8" x14ac:dyDescent="0.25">
      <c r="A8" s="18" t="s">
        <v>66</v>
      </c>
      <c r="B8" s="76" t="e">
        <f>'Administration 101'!D8+'Core Functions 180'!D8+'Program 1'!D8+#REF!+#REF!</f>
        <v>#REF!</v>
      </c>
      <c r="C8" s="76" t="e">
        <f>+#REF!+#REF!</f>
        <v>#REF!</v>
      </c>
      <c r="D8" s="76" t="e">
        <f>SUM(B8:C8)</f>
        <v>#REF!</v>
      </c>
      <c r="E8" s="76"/>
      <c r="F8" s="18"/>
      <c r="H8" s="77"/>
    </row>
    <row r="9" spans="1:8" x14ac:dyDescent="0.25">
      <c r="A9" s="2"/>
      <c r="B9" s="78"/>
      <c r="C9" s="78"/>
      <c r="D9" s="78"/>
      <c r="E9" s="78"/>
      <c r="F9" s="18"/>
    </row>
    <row r="10" spans="1:8" x14ac:dyDescent="0.25">
      <c r="A10" s="27" t="s">
        <v>4</v>
      </c>
      <c r="B10" s="79"/>
      <c r="C10" s="79"/>
      <c r="D10" s="79"/>
      <c r="E10" s="79"/>
      <c r="F10" s="27"/>
      <c r="H10" s="77"/>
    </row>
    <row r="11" spans="1:8" x14ac:dyDescent="0.25">
      <c r="B11" s="80">
        <f>+'Administration 101'!H11+'Administration 101'!H12</f>
        <v>500</v>
      </c>
      <c r="C11" s="80">
        <f>+'Core Functions 180'!H11+'Core Functions 180'!H12</f>
        <v>0</v>
      </c>
      <c r="D11" s="80">
        <f>SUM(B11:C11)</f>
        <v>500</v>
      </c>
      <c r="E11" s="80"/>
      <c r="F11" s="18"/>
      <c r="H11" s="77"/>
    </row>
    <row r="12" spans="1:8" x14ac:dyDescent="0.25">
      <c r="A12" s="10"/>
      <c r="B12" s="78"/>
      <c r="C12" s="78"/>
      <c r="D12" s="78"/>
      <c r="E12" s="78"/>
      <c r="F12" s="18"/>
    </row>
    <row r="13" spans="1:8" x14ac:dyDescent="0.25">
      <c r="A13" s="11" t="s">
        <v>70</v>
      </c>
      <c r="B13" s="75" t="e">
        <f>SUM(B8:B12)</f>
        <v>#REF!</v>
      </c>
      <c r="C13" s="75" t="e">
        <f t="shared" ref="C13" si="0">SUM(C8:C12)</f>
        <v>#REF!</v>
      </c>
      <c r="D13" s="75" t="e">
        <f>ROUND(SUM(D8:D12),0)</f>
        <v>#REF!</v>
      </c>
      <c r="E13" s="75"/>
      <c r="F13" s="12"/>
    </row>
    <row r="14" spans="1:8" x14ac:dyDescent="0.25">
      <c r="A14" s="7"/>
    </row>
    <row r="15" spans="1:8" x14ac:dyDescent="0.25">
      <c r="B15" s="8"/>
      <c r="C15" s="8"/>
    </row>
    <row r="16" spans="1:8" ht="18.75" x14ac:dyDescent="0.25">
      <c r="A16" s="19" t="s">
        <v>65</v>
      </c>
      <c r="B16" s="19"/>
      <c r="C16" s="19"/>
      <c r="D16" s="19"/>
      <c r="E16" s="19"/>
      <c r="F16" s="19"/>
    </row>
    <row r="17" spans="1:8" x14ac:dyDescent="0.25">
      <c r="A17" s="16" t="s">
        <v>0</v>
      </c>
      <c r="B17" s="16"/>
      <c r="C17" s="16"/>
      <c r="D17" s="6" t="s">
        <v>1</v>
      </c>
      <c r="E17" s="6" t="s">
        <v>69</v>
      </c>
      <c r="F17" s="14" t="s">
        <v>2</v>
      </c>
    </row>
    <row r="18" spans="1:8" x14ac:dyDescent="0.25">
      <c r="A18" s="18" t="s">
        <v>25</v>
      </c>
      <c r="B18" s="81">
        <f>'Administration 101'!D17</f>
        <v>0</v>
      </c>
      <c r="C18" s="81">
        <f>+'Administration 101'!E23</f>
        <v>0</v>
      </c>
      <c r="D18" s="81">
        <f>SUM(B18:C18)</f>
        <v>0</v>
      </c>
      <c r="E18" s="105" t="e">
        <f>D18/$D$38</f>
        <v>#REF!</v>
      </c>
      <c r="F18" s="20"/>
    </row>
    <row r="19" spans="1:8" x14ac:dyDescent="0.25">
      <c r="A19" s="18" t="s">
        <v>26</v>
      </c>
      <c r="B19" s="81">
        <f>+'Administration 101'!D29</f>
        <v>0</v>
      </c>
      <c r="C19" s="81">
        <f>+'Administration 101'!E29</f>
        <v>0</v>
      </c>
      <c r="D19" s="81">
        <f>SUM(B19:C19)</f>
        <v>0</v>
      </c>
      <c r="E19" s="105" t="e">
        <f t="shared" ref="E19:E25" si="1">D19/$D$38</f>
        <v>#REF!</v>
      </c>
      <c r="F19" s="18"/>
    </row>
    <row r="20" spans="1:8" x14ac:dyDescent="0.25">
      <c r="A20" s="18" t="s">
        <v>27</v>
      </c>
      <c r="B20" s="81">
        <f>+'Administration 101'!D44</f>
        <v>1200</v>
      </c>
      <c r="C20" s="81">
        <f>+'Administration 101'!E44</f>
        <v>500</v>
      </c>
      <c r="D20" s="81">
        <f>SUM(B20:C20)</f>
        <v>1700</v>
      </c>
      <c r="E20" s="105" t="e">
        <f t="shared" si="1"/>
        <v>#REF!</v>
      </c>
      <c r="F20" s="18"/>
    </row>
    <row r="21" spans="1:8" x14ac:dyDescent="0.25">
      <c r="A21" s="18" t="s">
        <v>28</v>
      </c>
      <c r="B21" s="81" t="e">
        <f>+'Administration 101'!#REF!</f>
        <v>#REF!</v>
      </c>
      <c r="C21" s="81" t="e">
        <f>+'Administration 101'!#REF!</f>
        <v>#REF!</v>
      </c>
      <c r="D21" s="81" t="e">
        <f>SUM(B21:C21)</f>
        <v>#REF!</v>
      </c>
      <c r="E21" s="105" t="e">
        <f t="shared" si="1"/>
        <v>#REF!</v>
      </c>
      <c r="F21" s="18"/>
    </row>
    <row r="22" spans="1:8" x14ac:dyDescent="0.25">
      <c r="A22" s="18" t="s">
        <v>17</v>
      </c>
      <c r="B22" s="81" t="e">
        <f>+'Administration 101'!#REF!</f>
        <v>#REF!</v>
      </c>
      <c r="C22" s="81" t="e">
        <f>+'Administration 101'!#REF!</f>
        <v>#REF!</v>
      </c>
      <c r="D22" s="81" t="e">
        <f>SUM(B22:C22)</f>
        <v>#REF!</v>
      </c>
      <c r="E22" s="105" t="e">
        <f t="shared" si="1"/>
        <v>#REF!</v>
      </c>
      <c r="F22" s="18"/>
    </row>
    <row r="23" spans="1:8" x14ac:dyDescent="0.25">
      <c r="B23" s="81"/>
      <c r="C23" s="81"/>
      <c r="D23" s="81"/>
      <c r="E23" s="105"/>
      <c r="F23" s="18"/>
    </row>
    <row r="24" spans="1:8" x14ac:dyDescent="0.25">
      <c r="A24" s="21"/>
      <c r="B24" s="81"/>
      <c r="C24" s="81"/>
      <c r="D24" s="81"/>
      <c r="E24" s="105"/>
      <c r="F24" s="18"/>
    </row>
    <row r="25" spans="1:8" x14ac:dyDescent="0.25">
      <c r="A25" s="21" t="s">
        <v>5</v>
      </c>
      <c r="B25" s="81" t="e">
        <f>SUM(B18:B24)</f>
        <v>#REF!</v>
      </c>
      <c r="C25" s="81" t="e">
        <f t="shared" ref="C25" si="2">SUM(C18:C24)</f>
        <v>#REF!</v>
      </c>
      <c r="D25" s="96" t="e">
        <f>ROUND(SUM(D18:D24),0)</f>
        <v>#REF!</v>
      </c>
      <c r="E25" s="105" t="e">
        <f t="shared" si="1"/>
        <v>#REF!</v>
      </c>
      <c r="F25" s="18"/>
      <c r="H25" s="74"/>
    </row>
    <row r="26" spans="1:8" x14ac:dyDescent="0.25">
      <c r="A26" s="21"/>
      <c r="B26" s="1"/>
      <c r="C26" s="1"/>
      <c r="D26" s="22"/>
      <c r="E26" s="22"/>
      <c r="F26" s="18"/>
    </row>
    <row r="27" spans="1:8" ht="18.75" x14ac:dyDescent="0.25">
      <c r="A27" s="19" t="s">
        <v>23</v>
      </c>
      <c r="B27" s="19"/>
      <c r="C27" s="19"/>
      <c r="D27" s="19"/>
      <c r="E27" s="19"/>
      <c r="F27" s="19"/>
    </row>
    <row r="28" spans="1:8" x14ac:dyDescent="0.25">
      <c r="A28" s="18" t="s">
        <v>25</v>
      </c>
      <c r="B28" s="81" t="e">
        <f>'Core Functions 180'!D23+'Program 1'!D23+#REF!+#REF!</f>
        <v>#REF!</v>
      </c>
      <c r="C28" s="81" t="e">
        <f>'Core Functions 180'!E23+'Program 1'!E23+#REF!+#REF!</f>
        <v>#REF!</v>
      </c>
      <c r="D28" s="82" t="e">
        <f t="shared" ref="D28:D32" si="3">SUM(B28:C28)</f>
        <v>#REF!</v>
      </c>
      <c r="E28" s="105" t="e">
        <f>D28/$D$38</f>
        <v>#REF!</v>
      </c>
      <c r="F28" s="18"/>
      <c r="H28" s="29"/>
    </row>
    <row r="29" spans="1:8" x14ac:dyDescent="0.25">
      <c r="A29" s="18" t="s">
        <v>29</v>
      </c>
      <c r="B29" s="81" t="e">
        <f>+#REF!+#REF!</f>
        <v>#REF!</v>
      </c>
      <c r="C29" s="81" t="e">
        <f>'Core Functions 180'!E29+'Program 1'!E29+#REF!+#REF!</f>
        <v>#REF!</v>
      </c>
      <c r="D29" s="82" t="e">
        <f t="shared" si="3"/>
        <v>#REF!</v>
      </c>
      <c r="E29" s="105" t="e">
        <f t="shared" ref="E29:E36" si="4">D29/$D$38</f>
        <v>#REF!</v>
      </c>
      <c r="F29" s="18"/>
    </row>
    <row r="30" spans="1:8" x14ac:dyDescent="0.25">
      <c r="A30" s="18" t="s">
        <v>67</v>
      </c>
      <c r="B30" s="81" t="e">
        <f>'Core Functions 180'!D43+'Program 1'!D43+#REF!+#REF!</f>
        <v>#REF!</v>
      </c>
      <c r="C30" s="81" t="e">
        <f>'Core Functions 180'!E43+'Program 1'!E43+#REF!+#REF!</f>
        <v>#REF!</v>
      </c>
      <c r="D30" s="82" t="e">
        <f t="shared" si="3"/>
        <v>#REF!</v>
      </c>
      <c r="E30" s="105" t="e">
        <f t="shared" si="4"/>
        <v>#REF!</v>
      </c>
      <c r="F30" s="18"/>
      <c r="H30" s="29"/>
    </row>
    <row r="31" spans="1:8" x14ac:dyDescent="0.25">
      <c r="A31" s="18" t="s">
        <v>28</v>
      </c>
      <c r="B31" s="81" t="e">
        <f>'Core Functions 180'!#REF!+'Program 1'!#REF!+#REF!+#REF!</f>
        <v>#REF!</v>
      </c>
      <c r="C31" s="81" t="e">
        <f>'Core Functions 180'!#REF!+'Program 1'!#REF!+#REF!+#REF!</f>
        <v>#REF!</v>
      </c>
      <c r="D31" s="82" t="e">
        <f t="shared" si="3"/>
        <v>#REF!</v>
      </c>
      <c r="E31" s="105" t="e">
        <f t="shared" si="4"/>
        <v>#REF!</v>
      </c>
      <c r="F31" s="18"/>
    </row>
    <row r="32" spans="1:8" x14ac:dyDescent="0.25">
      <c r="A32" s="18" t="s">
        <v>17</v>
      </c>
      <c r="B32" s="81" t="e">
        <f>'Core Functions 180'!#REF!+'Program 1'!#REF!+#REF!+#REF!</f>
        <v>#REF!</v>
      </c>
      <c r="C32" s="81" t="e">
        <f>'Core Functions 180'!#REF!+'Program 1'!#REF!+#REF!+#REF!</f>
        <v>#REF!</v>
      </c>
      <c r="D32" s="82" t="e">
        <f t="shared" si="3"/>
        <v>#REF!</v>
      </c>
      <c r="E32" s="105" t="e">
        <f t="shared" si="4"/>
        <v>#REF!</v>
      </c>
      <c r="F32" s="18"/>
    </row>
    <row r="33" spans="1:8" x14ac:dyDescent="0.25">
      <c r="A33" s="18" t="s">
        <v>30</v>
      </c>
      <c r="B33" s="81" t="e">
        <f>'Core Functions 180'!D67+'Program 1'!D67+#REF!+#REF!</f>
        <v>#REF!</v>
      </c>
      <c r="C33" s="81" t="e">
        <f>'Core Functions 180'!E67+'Program 1'!E67+#REF!+#REF!</f>
        <v>#REF!</v>
      </c>
      <c r="D33" s="82" t="e">
        <f>SUM(B33:C33)</f>
        <v>#REF!</v>
      </c>
      <c r="E33" s="105" t="e">
        <f t="shared" si="4"/>
        <v>#REF!</v>
      </c>
      <c r="F33" s="18"/>
    </row>
    <row r="34" spans="1:8" x14ac:dyDescent="0.25">
      <c r="B34" s="81"/>
      <c r="C34" s="81"/>
      <c r="D34" s="103">
        <v>1</v>
      </c>
      <c r="E34" s="105"/>
      <c r="F34" s="18"/>
    </row>
    <row r="35" spans="1:8" x14ac:dyDescent="0.25">
      <c r="B35" s="81"/>
      <c r="C35" s="81"/>
      <c r="D35" s="82"/>
      <c r="E35" s="105"/>
      <c r="F35" s="18"/>
    </row>
    <row r="36" spans="1:8" x14ac:dyDescent="0.25">
      <c r="A36" s="21" t="s">
        <v>5</v>
      </c>
      <c r="B36" s="81" t="e">
        <f>SUM(B28:B33)</f>
        <v>#REF!</v>
      </c>
      <c r="C36" s="81" t="e">
        <f>SUM(C28:C33)</f>
        <v>#REF!</v>
      </c>
      <c r="D36" s="102" t="e">
        <f>ROUND(SUM(D28:D34),0)</f>
        <v>#REF!</v>
      </c>
      <c r="E36" s="105" t="e">
        <f t="shared" si="4"/>
        <v>#REF!</v>
      </c>
      <c r="F36" s="18"/>
      <c r="H36" s="98"/>
    </row>
    <row r="37" spans="1:8" x14ac:dyDescent="0.25">
      <c r="B37" s="81"/>
      <c r="C37" s="81"/>
      <c r="D37" s="83"/>
      <c r="E37" s="83"/>
      <c r="F37" s="20"/>
    </row>
    <row r="38" spans="1:8" x14ac:dyDescent="0.25">
      <c r="A38" s="13" t="s">
        <v>9</v>
      </c>
      <c r="B38" s="84" t="e">
        <f>B25+B36</f>
        <v>#REF!</v>
      </c>
      <c r="C38" s="84" t="e">
        <f>C25+C36</f>
        <v>#REF!</v>
      </c>
      <c r="D38" s="84" t="e">
        <f>ROUND((D25+D36),0)</f>
        <v>#REF!</v>
      </c>
      <c r="E38" s="84"/>
      <c r="F38" s="12"/>
      <c r="H38" s="8"/>
    </row>
    <row r="39" spans="1:8" x14ac:dyDescent="0.25">
      <c r="B39" s="1"/>
      <c r="C39" s="1"/>
      <c r="D39" s="3"/>
      <c r="E39" s="3"/>
      <c r="F39" s="18"/>
    </row>
    <row r="40" spans="1:8" x14ac:dyDescent="0.25">
      <c r="A40" s="13" t="s">
        <v>35</v>
      </c>
      <c r="B40" s="24" t="e">
        <f>ROUND((B13-B38),0)</f>
        <v>#REF!</v>
      </c>
      <c r="C40" s="24" t="e">
        <f>ROUND((C13-C38),0)</f>
        <v>#REF!</v>
      </c>
      <c r="D40" s="24" t="e">
        <f>ROUND((D13-D38),3)</f>
        <v>#REF!</v>
      </c>
      <c r="E40" s="24"/>
      <c r="F40" s="18"/>
    </row>
    <row r="41" spans="1:8" x14ac:dyDescent="0.25">
      <c r="B41" s="1"/>
      <c r="C41" s="1"/>
      <c r="D41" s="3"/>
      <c r="E41" s="3"/>
      <c r="F41" s="18"/>
    </row>
    <row r="42" spans="1:8" x14ac:dyDescent="0.25">
      <c r="B42" s="196" t="s">
        <v>273</v>
      </c>
      <c r="C42" s="196"/>
      <c r="D42" s="196"/>
      <c r="E42" s="3"/>
      <c r="F42" s="124" t="s">
        <v>276</v>
      </c>
      <c r="H42" s="25"/>
    </row>
    <row r="43" spans="1:8" ht="15.75" thickBot="1" x14ac:dyDescent="0.3">
      <c r="B43" s="121" t="s">
        <v>60</v>
      </c>
      <c r="C43" s="121" t="s">
        <v>61</v>
      </c>
      <c r="D43" s="122" t="s">
        <v>22</v>
      </c>
      <c r="E43" s="3"/>
      <c r="F43" s="18"/>
    </row>
    <row r="44" spans="1:8" x14ac:dyDescent="0.25">
      <c r="B44" s="4" t="e">
        <f>+B25/B38</f>
        <v>#REF!</v>
      </c>
      <c r="C44" s="4" t="e">
        <f>+C25/C38</f>
        <v>#REF!</v>
      </c>
      <c r="D44" s="4" t="e">
        <f>+D25/D38</f>
        <v>#REF!</v>
      </c>
      <c r="E44" s="3"/>
      <c r="F44" s="18"/>
    </row>
    <row r="45" spans="1:8" x14ac:dyDescent="0.25">
      <c r="C45" s="85"/>
      <c r="D45" s="98"/>
      <c r="E45" s="98"/>
    </row>
    <row r="46" spans="1:8" x14ac:dyDescent="0.25">
      <c r="B46" s="197" t="s">
        <v>274</v>
      </c>
      <c r="C46" s="197"/>
      <c r="D46" s="197"/>
    </row>
    <row r="47" spans="1:8" ht="15.75" thickBot="1" x14ac:dyDescent="0.3">
      <c r="B47" s="121" t="s">
        <v>45</v>
      </c>
      <c r="C47" s="123" t="s">
        <v>275</v>
      </c>
      <c r="D47" s="122"/>
    </row>
    <row r="48" spans="1:8" x14ac:dyDescent="0.25">
      <c r="D48" s="77"/>
      <c r="E48" s="77"/>
    </row>
  </sheetData>
  <mergeCells count="5">
    <mergeCell ref="A5:C5"/>
    <mergeCell ref="A1:D3"/>
    <mergeCell ref="F1:G1"/>
    <mergeCell ref="B42:D42"/>
    <mergeCell ref="B46:D46"/>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2" operator="equal" id="{FB21FEB0-5289-45F8-9E3A-BC8A7B677EEB}">
            <xm:f>'Administration 101'!$H$72</xm:f>
            <x14:dxf>
              <font>
                <color rgb="FF006100"/>
              </font>
              <fill>
                <patternFill>
                  <bgColor rgb="FFC6EFCE"/>
                </patternFill>
              </fill>
            </x14:dxf>
          </x14:cfRule>
          <xm:sqref>D25</xm:sqref>
        </x14:conditionalFormatting>
        <x14:conditionalFormatting xmlns:xm="http://schemas.microsoft.com/office/excel/2006/main">
          <x14:cfRule type="cellIs" priority="42" operator="equal" id="{3065A7C1-75EB-4909-941E-2EB7EFB5BBE3}">
            <xm:f>'Core Functions 180'!$H$71+'Program 1'!#REF!</xm:f>
            <x14:dxf>
              <font>
                <color rgb="FF006100"/>
              </font>
              <fill>
                <patternFill>
                  <bgColor rgb="FFC6EFCE"/>
                </patternFill>
              </fill>
            </x14:dxf>
          </x14:cfRule>
          <xm:sqref>D36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343B451-0522-48EA-8E7A-24B9E62EB798}">
          <x14:formula1>
            <xm:f>'Payroll Allocation'!$A$341:$A$428</xm:f>
          </x14:formula1>
          <xm:sqref>F3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17743-45AB-4110-A05A-81E0D4E2ACC4}">
  <dimension ref="A1:K24"/>
  <sheetViews>
    <sheetView zoomScale="130" zoomScaleNormal="130" workbookViewId="0">
      <selection activeCell="E13" sqref="E13"/>
    </sheetView>
  </sheetViews>
  <sheetFormatPr defaultRowHeight="15" x14ac:dyDescent="0.25"/>
  <cols>
    <col min="1" max="1" width="24.28515625" customWidth="1"/>
    <col min="2" max="2" width="14.7109375" customWidth="1"/>
    <col min="3" max="3" width="14.5703125" customWidth="1"/>
    <col min="4" max="4" width="14.7109375" customWidth="1"/>
    <col min="5" max="5" width="15.28515625" customWidth="1"/>
    <col min="6" max="6" width="14.7109375" customWidth="1"/>
    <col min="7" max="7" width="17.7109375" customWidth="1"/>
    <col min="11" max="11" width="19" customWidth="1"/>
  </cols>
  <sheetData>
    <row r="1" spans="1:11" x14ac:dyDescent="0.25">
      <c r="A1" s="173" t="s">
        <v>271</v>
      </c>
      <c r="B1" s="26" t="s">
        <v>60</v>
      </c>
      <c r="C1" s="14" t="s">
        <v>61</v>
      </c>
      <c r="D1" s="14" t="s">
        <v>307</v>
      </c>
      <c r="E1" s="14" t="s">
        <v>308</v>
      </c>
      <c r="F1" s="6" t="s">
        <v>330</v>
      </c>
      <c r="G1" s="174" t="s">
        <v>329</v>
      </c>
    </row>
    <row r="3" spans="1:11" x14ac:dyDescent="0.25">
      <c r="A3" t="s">
        <v>326</v>
      </c>
      <c r="B3" s="95">
        <f>'Administration 101'!D72</f>
        <v>1200</v>
      </c>
      <c r="C3" s="95">
        <f>'Administration 101'!E72</f>
        <v>500</v>
      </c>
      <c r="D3" s="95">
        <f>'Administration 101'!F72</f>
        <v>0</v>
      </c>
      <c r="E3" s="95">
        <f>'Administration 101'!G72</f>
        <v>0</v>
      </c>
      <c r="F3" s="95">
        <f>B3+C3+D3+E3</f>
        <v>1700</v>
      </c>
      <c r="G3" s="179">
        <f>F3/$F$8</f>
        <v>1</v>
      </c>
      <c r="K3" t="s">
        <v>344</v>
      </c>
    </row>
    <row r="4" spans="1:11" x14ac:dyDescent="0.25">
      <c r="A4" t="s">
        <v>327</v>
      </c>
      <c r="B4" s="95">
        <f>'Core Functions 180'!D71</f>
        <v>0</v>
      </c>
      <c r="C4" s="95">
        <f>'Core Functions 180'!E71</f>
        <v>0</v>
      </c>
      <c r="D4" s="95">
        <f>'Core Functions 180'!F71</f>
        <v>0</v>
      </c>
      <c r="E4" s="95">
        <f>'Core Functions 180'!G71</f>
        <v>0</v>
      </c>
      <c r="F4" s="95">
        <f t="shared" ref="F4:F8" si="0">B4+C4+D4+E4</f>
        <v>0</v>
      </c>
      <c r="G4" s="179">
        <f t="shared" ref="G4:G8" si="1">F4/$F$8</f>
        <v>0</v>
      </c>
      <c r="K4" t="s">
        <v>345</v>
      </c>
    </row>
    <row r="5" spans="1:11" x14ac:dyDescent="0.25">
      <c r="A5" t="s">
        <v>316</v>
      </c>
      <c r="B5" s="95">
        <f>'Program 1'!D71</f>
        <v>0</v>
      </c>
      <c r="C5" s="95">
        <f>'Program 1'!E71</f>
        <v>0</v>
      </c>
      <c r="D5" s="95">
        <f>'Program 1'!F71</f>
        <v>0</v>
      </c>
      <c r="E5" s="95">
        <f>'Program 1'!G71</f>
        <v>0</v>
      </c>
      <c r="F5" s="95">
        <f t="shared" si="0"/>
        <v>0</v>
      </c>
      <c r="G5" s="179">
        <f t="shared" si="1"/>
        <v>0</v>
      </c>
      <c r="K5" t="s">
        <v>337</v>
      </c>
    </row>
    <row r="6" spans="1:11" x14ac:dyDescent="0.25">
      <c r="A6" t="s">
        <v>317</v>
      </c>
      <c r="B6" s="95">
        <f>'Program 2'!D71</f>
        <v>0</v>
      </c>
      <c r="C6" s="95">
        <f>'Program 2'!E71</f>
        <v>0</v>
      </c>
      <c r="D6" s="95">
        <f>'Program 2'!F71</f>
        <v>0</v>
      </c>
      <c r="E6" s="95">
        <f>'Program 2'!G71</f>
        <v>0</v>
      </c>
      <c r="F6" s="95">
        <f t="shared" si="0"/>
        <v>0</v>
      </c>
      <c r="G6" s="179">
        <f>F6/$F$8</f>
        <v>0</v>
      </c>
    </row>
    <row r="7" spans="1:11" x14ac:dyDescent="0.25">
      <c r="A7" t="s">
        <v>318</v>
      </c>
      <c r="B7" s="95">
        <f>'Program 3'!D71</f>
        <v>0</v>
      </c>
      <c r="C7" s="95">
        <f>'Program 3'!E71</f>
        <v>0</v>
      </c>
      <c r="D7" s="95">
        <f>'Program 3'!F71</f>
        <v>0</v>
      </c>
      <c r="E7" s="95">
        <f>'Program 3'!G71</f>
        <v>0</v>
      </c>
      <c r="F7" s="95">
        <f t="shared" si="0"/>
        <v>0</v>
      </c>
      <c r="G7" s="179">
        <f>F7/$F$8</f>
        <v>0</v>
      </c>
    </row>
    <row r="8" spans="1:11" x14ac:dyDescent="0.25">
      <c r="A8" t="s">
        <v>328</v>
      </c>
      <c r="B8" s="95">
        <f>B3+B4+B5+B6+B7</f>
        <v>1200</v>
      </c>
      <c r="C8" s="95">
        <f t="shared" ref="C8:E8" si="2">C3+C4+C5+C6+C7</f>
        <v>500</v>
      </c>
      <c r="D8" s="95">
        <f t="shared" si="2"/>
        <v>0</v>
      </c>
      <c r="E8" s="95">
        <f t="shared" si="2"/>
        <v>0</v>
      </c>
      <c r="F8" s="95">
        <f t="shared" si="0"/>
        <v>1700</v>
      </c>
      <c r="G8" s="179">
        <f t="shared" si="1"/>
        <v>1</v>
      </c>
    </row>
    <row r="13" spans="1:11" x14ac:dyDescent="0.25">
      <c r="E13" s="95"/>
    </row>
    <row r="14" spans="1:11" x14ac:dyDescent="0.25">
      <c r="A14" s="171" t="s">
        <v>331</v>
      </c>
      <c r="B14" s="171" t="s">
        <v>332</v>
      </c>
      <c r="C14" s="171" t="s">
        <v>271</v>
      </c>
    </row>
    <row r="17" spans="1:5" x14ac:dyDescent="0.25">
      <c r="E17" s="178"/>
    </row>
    <row r="22" spans="1:5" x14ac:dyDescent="0.25">
      <c r="A22" t="s">
        <v>357</v>
      </c>
    </row>
    <row r="24" spans="1:5" x14ac:dyDescent="0.25">
      <c r="A24" t="s">
        <v>358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F161C-66FB-47A4-A404-A244E55BA665}">
  <sheetPr>
    <tabColor theme="8" tint="0.79998168889431442"/>
  </sheetPr>
  <dimension ref="B1:L76"/>
  <sheetViews>
    <sheetView zoomScale="130" zoomScaleNormal="130" workbookViewId="0">
      <pane ySplit="6" topLeftCell="A38" activePane="bottomLeft" state="frozen"/>
      <selection activeCell="C8" sqref="C8:D8"/>
      <selection pane="bottomLeft" activeCell="D17" sqref="D17"/>
    </sheetView>
  </sheetViews>
  <sheetFormatPr defaultRowHeight="15" x14ac:dyDescent="0.25"/>
  <cols>
    <col min="2" max="3" width="30.28515625" customWidth="1"/>
    <col min="4" max="4" width="17.42578125" bestFit="1" customWidth="1"/>
    <col min="5" max="5" width="11.85546875" bestFit="1" customWidth="1"/>
    <col min="6" max="7" width="11.85546875" customWidth="1"/>
    <col min="8" max="8" width="13.5703125" bestFit="1" customWidth="1"/>
    <col min="9" max="9" width="36.7109375" customWidth="1"/>
    <col min="11" max="11" width="26" bestFit="1" customWidth="1"/>
    <col min="12" max="12" width="5" bestFit="1" customWidth="1"/>
  </cols>
  <sheetData>
    <row r="1" spans="2:12" ht="14.45" customHeight="1" x14ac:dyDescent="0.25">
      <c r="B1" s="194" t="s">
        <v>33</v>
      </c>
      <c r="C1" s="194"/>
      <c r="D1" s="194"/>
      <c r="E1" s="194"/>
      <c r="F1" s="194"/>
      <c r="G1" s="194"/>
      <c r="H1" s="194"/>
      <c r="I1" s="194"/>
    </row>
    <row r="2" spans="2:12" ht="14.45" customHeight="1" x14ac:dyDescent="0.25">
      <c r="B2" s="194"/>
      <c r="C2" s="194"/>
      <c r="D2" s="194"/>
      <c r="E2" s="194"/>
      <c r="F2" s="194"/>
      <c r="G2" s="194"/>
      <c r="H2" s="194"/>
      <c r="I2" s="194"/>
      <c r="K2" s="195" t="s">
        <v>120</v>
      </c>
      <c r="L2" s="195"/>
    </row>
    <row r="3" spans="2:12" ht="14.45" customHeight="1" x14ac:dyDescent="0.25">
      <c r="B3" s="194"/>
      <c r="C3" s="194"/>
      <c r="D3" s="194"/>
      <c r="E3" s="194"/>
      <c r="F3" s="194"/>
      <c r="G3" s="194"/>
      <c r="H3" s="194"/>
      <c r="I3" s="194"/>
      <c r="K3" s="107" t="s">
        <v>121</v>
      </c>
      <c r="L3" s="107" t="s">
        <v>122</v>
      </c>
    </row>
    <row r="4" spans="2:12" x14ac:dyDescent="0.25">
      <c r="B4" s="18"/>
      <c r="C4" s="18"/>
      <c r="D4" s="18"/>
      <c r="E4" s="18"/>
      <c r="F4" s="18"/>
      <c r="G4" s="18"/>
      <c r="H4" s="3"/>
      <c r="K4" s="108" t="s">
        <v>72</v>
      </c>
      <c r="L4" s="108">
        <f>VLOOKUP(K4,'Payroll Allocation'!$A$341:$B$428,2,FALSE)</f>
        <v>4200</v>
      </c>
    </row>
    <row r="5" spans="2:12" ht="18.75" x14ac:dyDescent="0.25">
      <c r="B5" s="49" t="s">
        <v>31</v>
      </c>
      <c r="C5" s="49"/>
      <c r="D5" s="49"/>
      <c r="E5" s="49"/>
      <c r="F5" s="49"/>
      <c r="G5" s="49"/>
      <c r="H5" s="49"/>
      <c r="I5" s="23" t="s">
        <v>59</v>
      </c>
    </row>
    <row r="6" spans="2:12" x14ac:dyDescent="0.25">
      <c r="B6" s="16" t="s">
        <v>0</v>
      </c>
      <c r="C6" s="14"/>
      <c r="D6" s="26" t="s">
        <v>60</v>
      </c>
      <c r="E6" s="14" t="s">
        <v>61</v>
      </c>
      <c r="F6" s="14" t="s">
        <v>307</v>
      </c>
      <c r="G6" s="14" t="s">
        <v>308</v>
      </c>
      <c r="H6" s="6" t="s">
        <v>36</v>
      </c>
    </row>
    <row r="7" spans="2:12" x14ac:dyDescent="0.25">
      <c r="B7" s="15" t="s">
        <v>3</v>
      </c>
      <c r="C7" s="15" t="s">
        <v>319</v>
      </c>
      <c r="D7" s="15"/>
      <c r="E7" s="15"/>
      <c r="F7" s="15"/>
      <c r="G7" s="15"/>
      <c r="H7" s="5"/>
    </row>
    <row r="8" spans="2:12" x14ac:dyDescent="0.25">
      <c r="B8" s="59" t="s">
        <v>71</v>
      </c>
      <c r="C8" s="160" t="s">
        <v>6</v>
      </c>
      <c r="D8" s="162">
        <v>20000</v>
      </c>
      <c r="E8" s="162"/>
      <c r="F8" s="162"/>
      <c r="G8" s="162"/>
      <c r="H8" s="98">
        <f>SUM(D8:G8)</f>
        <v>20000</v>
      </c>
    </row>
    <row r="9" spans="2:12" x14ac:dyDescent="0.25">
      <c r="B9" s="59"/>
      <c r="C9" s="59"/>
      <c r="D9" s="162"/>
      <c r="E9" s="162"/>
      <c r="F9" s="162"/>
      <c r="G9" s="162"/>
      <c r="H9" s="98">
        <f>SUM(D9:G9)</f>
        <v>0</v>
      </c>
    </row>
    <row r="10" spans="2:12" x14ac:dyDescent="0.25">
      <c r="B10" s="159" t="s">
        <v>4</v>
      </c>
      <c r="C10" s="159" t="s">
        <v>319</v>
      </c>
      <c r="D10" s="163"/>
      <c r="E10" s="163"/>
      <c r="F10" s="163"/>
      <c r="G10" s="163"/>
      <c r="H10" s="163"/>
    </row>
    <row r="11" spans="2:12" ht="22.5" customHeight="1" x14ac:dyDescent="0.25">
      <c r="B11" s="62" t="s">
        <v>73</v>
      </c>
      <c r="C11" s="161" t="s">
        <v>320</v>
      </c>
      <c r="D11" s="162"/>
      <c r="E11" s="162">
        <v>500</v>
      </c>
      <c r="F11" s="162"/>
      <c r="G11" s="162"/>
      <c r="H11" s="98">
        <f>SUM(D11:G11)</f>
        <v>500</v>
      </c>
    </row>
    <row r="12" spans="2:12" x14ac:dyDescent="0.25">
      <c r="B12" s="59"/>
      <c r="C12" s="59"/>
      <c r="D12" s="162"/>
      <c r="E12" s="162"/>
      <c r="F12" s="162"/>
      <c r="G12" s="162"/>
      <c r="H12" s="98">
        <f>SUM(D12:G12)</f>
        <v>0</v>
      </c>
    </row>
    <row r="13" spans="2:12" x14ac:dyDescent="0.25">
      <c r="B13" s="63" t="s">
        <v>7</v>
      </c>
      <c r="C13" s="63"/>
      <c r="D13" s="164">
        <f>SUM(D8:D12)</f>
        <v>20000</v>
      </c>
      <c r="E13" s="164">
        <f t="shared" ref="E13:G13" si="0">SUM(E8:E12)</f>
        <v>500</v>
      </c>
      <c r="F13" s="164">
        <f t="shared" si="0"/>
        <v>0</v>
      </c>
      <c r="G13" s="164">
        <f t="shared" si="0"/>
        <v>0</v>
      </c>
      <c r="H13" s="164">
        <f>SUM(D13:E13)</f>
        <v>20500</v>
      </c>
    </row>
    <row r="14" spans="2:12" x14ac:dyDescent="0.25">
      <c r="B14" s="64"/>
      <c r="C14" s="64"/>
      <c r="D14" s="165"/>
      <c r="E14" s="165"/>
      <c r="F14" s="165"/>
      <c r="G14" s="165"/>
      <c r="H14" s="98"/>
    </row>
    <row r="15" spans="2:12" x14ac:dyDescent="0.25">
      <c r="B15" s="59"/>
      <c r="C15" s="59"/>
      <c r="D15" s="162"/>
      <c r="E15" s="162"/>
      <c r="F15" s="162"/>
      <c r="G15" s="162"/>
      <c r="H15" s="166"/>
    </row>
    <row r="16" spans="2:12" ht="18.75" x14ac:dyDescent="0.25">
      <c r="B16" s="65" t="s">
        <v>8</v>
      </c>
      <c r="C16" s="65" t="s">
        <v>54</v>
      </c>
      <c r="D16" s="167"/>
      <c r="E16" s="167"/>
      <c r="F16" s="167"/>
      <c r="G16" s="167"/>
      <c r="H16" s="167"/>
      <c r="I16" s="23" t="s">
        <v>34</v>
      </c>
    </row>
    <row r="17" spans="2:9" x14ac:dyDescent="0.25">
      <c r="B17" s="155" t="s">
        <v>301</v>
      </c>
      <c r="C17" s="156">
        <f>SUMIF('Payroll Allocation'!$C$4:$C$15,'Administration 101'!B17,'Payroll Allocation'!$H$4:$H$15)</f>
        <v>0</v>
      </c>
      <c r="D17" s="86"/>
      <c r="E17" s="86"/>
      <c r="F17" s="86"/>
      <c r="G17" s="86"/>
      <c r="H17" s="131">
        <f>SUM(D17:G17)</f>
        <v>0</v>
      </c>
      <c r="I17" s="125"/>
    </row>
    <row r="18" spans="2:9" x14ac:dyDescent="0.25">
      <c r="B18" s="155" t="s">
        <v>302</v>
      </c>
      <c r="C18" s="156">
        <f>SUMIF('Payroll Allocation'!$C$4:$C$15,'Administration 101'!B18,'Payroll Allocation'!$H$4:$H$15)</f>
        <v>0</v>
      </c>
      <c r="D18" s="86"/>
      <c r="E18" s="86"/>
      <c r="F18" s="86"/>
      <c r="G18" s="86"/>
      <c r="H18" s="131">
        <f>SUM(D18:G18)</f>
        <v>0</v>
      </c>
    </row>
    <row r="19" spans="2:9" x14ac:dyDescent="0.25">
      <c r="B19" s="59" t="s">
        <v>74</v>
      </c>
      <c r="C19" s="86"/>
      <c r="D19" s="86"/>
      <c r="E19" s="86"/>
      <c r="F19" s="86"/>
      <c r="G19" s="86"/>
      <c r="H19" s="131">
        <f t="shared" ref="H19:H22" si="1">SUM(D19:G19)</f>
        <v>0</v>
      </c>
    </row>
    <row r="20" spans="2:9" x14ac:dyDescent="0.25">
      <c r="B20" s="59" t="s">
        <v>75</v>
      </c>
      <c r="C20" s="86"/>
      <c r="D20" s="86"/>
      <c r="E20" s="86"/>
      <c r="F20" s="86"/>
      <c r="G20" s="86"/>
      <c r="H20" s="131">
        <f t="shared" si="1"/>
        <v>0</v>
      </c>
    </row>
    <row r="21" spans="2:9" x14ac:dyDescent="0.25">
      <c r="B21" s="59" t="s">
        <v>76</v>
      </c>
      <c r="C21" s="86"/>
      <c r="D21" s="86"/>
      <c r="E21" s="86"/>
      <c r="F21" s="86"/>
      <c r="G21" s="86"/>
      <c r="H21" s="131">
        <f t="shared" si="1"/>
        <v>0</v>
      </c>
    </row>
    <row r="22" spans="2:9" x14ac:dyDescent="0.25">
      <c r="B22" s="59" t="s">
        <v>77</v>
      </c>
      <c r="C22" s="86"/>
      <c r="D22" s="86"/>
      <c r="E22" s="86"/>
      <c r="F22" s="86"/>
      <c r="G22" s="86"/>
      <c r="H22" s="131">
        <f t="shared" si="1"/>
        <v>0</v>
      </c>
    </row>
    <row r="23" spans="2:9" ht="15.75" thickBot="1" x14ac:dyDescent="0.3">
      <c r="B23" s="66" t="s">
        <v>10</v>
      </c>
      <c r="C23" s="87">
        <f>SUM(C17:C22)</f>
        <v>0</v>
      </c>
      <c r="D23" s="87">
        <f t="shared" ref="D23:G23" si="2">SUM(D17:D22)</f>
        <v>0</v>
      </c>
      <c r="E23" s="87">
        <f t="shared" si="2"/>
        <v>0</v>
      </c>
      <c r="F23" s="87">
        <f t="shared" si="2"/>
        <v>0</v>
      </c>
      <c r="G23" s="87">
        <f t="shared" si="2"/>
        <v>0</v>
      </c>
      <c r="H23" s="87">
        <f>SUM(H17:H22)</f>
        <v>0</v>
      </c>
      <c r="I23" s="52"/>
    </row>
    <row r="24" spans="2:9" ht="15.75" thickTop="1" x14ac:dyDescent="0.25">
      <c r="B24" s="155" t="s">
        <v>11</v>
      </c>
      <c r="C24" s="156">
        <f>+(C17+C18+C19+C20+C21)*0.0765</f>
        <v>0</v>
      </c>
      <c r="D24" s="88"/>
      <c r="E24" s="88"/>
      <c r="F24" s="88"/>
      <c r="G24" s="88"/>
      <c r="H24" s="131">
        <f>SUM(D24:G24)</f>
        <v>0</v>
      </c>
      <c r="I24" s="57"/>
    </row>
    <row r="25" spans="2:9" x14ac:dyDescent="0.25">
      <c r="B25" s="155" t="s">
        <v>78</v>
      </c>
      <c r="C25" s="156">
        <f>+'Payroll Allocation'!H32</f>
        <v>0</v>
      </c>
      <c r="D25" s="88"/>
      <c r="E25" s="88"/>
      <c r="F25" s="88"/>
      <c r="G25" s="88"/>
      <c r="H25" s="131">
        <f t="shared" ref="H25:H28" si="3">SUM(D25:G25)</f>
        <v>0</v>
      </c>
      <c r="I25" s="57"/>
    </row>
    <row r="26" spans="2:9" x14ac:dyDescent="0.25">
      <c r="B26" s="155" t="s">
        <v>12</v>
      </c>
      <c r="C26" s="156">
        <f>+'Payroll Allocation'!H48</f>
        <v>0</v>
      </c>
      <c r="D26" s="88"/>
      <c r="E26" s="88"/>
      <c r="F26" s="88"/>
      <c r="G26" s="88"/>
      <c r="H26" s="131">
        <f t="shared" si="3"/>
        <v>0</v>
      </c>
      <c r="I26" s="57"/>
    </row>
    <row r="27" spans="2:9" x14ac:dyDescent="0.25">
      <c r="B27" s="155" t="s">
        <v>80</v>
      </c>
      <c r="C27" s="156">
        <f>+'Payroll Allocation'!H64</f>
        <v>0</v>
      </c>
      <c r="D27" s="88"/>
      <c r="E27" s="88"/>
      <c r="F27" s="88"/>
      <c r="G27" s="88"/>
      <c r="H27" s="131">
        <f t="shared" si="3"/>
        <v>0</v>
      </c>
      <c r="I27" s="57"/>
    </row>
    <row r="28" spans="2:9" x14ac:dyDescent="0.25">
      <c r="B28" s="67" t="s">
        <v>79</v>
      </c>
      <c r="C28" s="88"/>
      <c r="D28" s="88"/>
      <c r="E28" s="88"/>
      <c r="F28" s="88"/>
      <c r="G28" s="88"/>
      <c r="H28" s="131">
        <f t="shared" si="3"/>
        <v>0</v>
      </c>
      <c r="I28" s="57"/>
    </row>
    <row r="29" spans="2:9" ht="15.75" thickBot="1" x14ac:dyDescent="0.3">
      <c r="B29" s="68" t="s">
        <v>13</v>
      </c>
      <c r="C29" s="89">
        <f>SUM(C24:C28)</f>
        <v>0</v>
      </c>
      <c r="D29" s="89">
        <f>SUM(D24:D28)</f>
        <v>0</v>
      </c>
      <c r="E29" s="89">
        <f>SUM(E24:E28)</f>
        <v>0</v>
      </c>
      <c r="F29" s="89">
        <f t="shared" ref="F29:H29" si="4">SUM(F24:F28)</f>
        <v>0</v>
      </c>
      <c r="G29" s="89">
        <f t="shared" si="4"/>
        <v>0</v>
      </c>
      <c r="H29" s="89">
        <f t="shared" si="4"/>
        <v>0</v>
      </c>
      <c r="I29" s="58"/>
    </row>
    <row r="30" spans="2:9" ht="15.75" thickTop="1" x14ac:dyDescent="0.25">
      <c r="B30" s="69"/>
      <c r="C30" s="88"/>
      <c r="D30" s="88"/>
      <c r="E30" s="88"/>
      <c r="F30" s="88"/>
      <c r="G30" s="88"/>
      <c r="H30" s="131">
        <f>SUM(D30:G30)</f>
        <v>0</v>
      </c>
      <c r="I30" s="57"/>
    </row>
    <row r="31" spans="2:9" x14ac:dyDescent="0.25">
      <c r="B31" s="69" t="s">
        <v>91</v>
      </c>
      <c r="C31" s="88">
        <v>500</v>
      </c>
      <c r="D31" s="88">
        <v>500</v>
      </c>
      <c r="E31" s="88"/>
      <c r="F31" s="88"/>
      <c r="G31" s="88"/>
      <c r="H31" s="131">
        <f t="shared" ref="H31:H43" si="5">SUM(D31:G31)</f>
        <v>500</v>
      </c>
      <c r="I31" s="57" t="s">
        <v>355</v>
      </c>
    </row>
    <row r="32" spans="2:9" x14ac:dyDescent="0.25">
      <c r="B32" s="69" t="s">
        <v>94</v>
      </c>
      <c r="C32" s="86">
        <v>1200</v>
      </c>
      <c r="D32" s="86">
        <v>700</v>
      </c>
      <c r="E32" s="86">
        <v>500</v>
      </c>
      <c r="F32" s="86"/>
      <c r="G32" s="86"/>
      <c r="H32" s="131">
        <f t="shared" si="5"/>
        <v>1200</v>
      </c>
      <c r="I32" s="57" t="s">
        <v>356</v>
      </c>
    </row>
    <row r="33" spans="2:9" x14ac:dyDescent="0.25">
      <c r="B33" s="69"/>
      <c r="C33" s="86"/>
      <c r="D33" s="86"/>
      <c r="E33" s="86"/>
      <c r="F33" s="86"/>
      <c r="G33" s="86"/>
      <c r="H33" s="131">
        <f t="shared" si="5"/>
        <v>0</v>
      </c>
      <c r="I33" s="57"/>
    </row>
    <row r="34" spans="2:9" x14ac:dyDescent="0.25">
      <c r="B34" s="69"/>
      <c r="C34" s="86"/>
      <c r="D34" s="86"/>
      <c r="E34" s="86"/>
      <c r="F34" s="86"/>
      <c r="G34" s="86"/>
      <c r="H34" s="131">
        <f t="shared" si="5"/>
        <v>0</v>
      </c>
      <c r="I34" s="57"/>
    </row>
    <row r="35" spans="2:9" x14ac:dyDescent="0.25">
      <c r="B35" s="69"/>
      <c r="C35" s="86"/>
      <c r="D35" s="86"/>
      <c r="E35" s="86"/>
      <c r="F35" s="86"/>
      <c r="G35" s="86"/>
      <c r="H35" s="131">
        <f t="shared" si="5"/>
        <v>0</v>
      </c>
    </row>
    <row r="36" spans="2:9" x14ac:dyDescent="0.25">
      <c r="B36" s="69"/>
      <c r="C36" s="86"/>
      <c r="D36" s="86"/>
      <c r="E36" s="86"/>
      <c r="F36" s="86"/>
      <c r="G36" s="86"/>
      <c r="H36" s="131">
        <f t="shared" si="5"/>
        <v>0</v>
      </c>
    </row>
    <row r="37" spans="2:9" x14ac:dyDescent="0.25">
      <c r="B37" s="69"/>
      <c r="C37" s="86"/>
      <c r="D37" s="86"/>
      <c r="E37" s="86"/>
      <c r="F37" s="86"/>
      <c r="G37" s="86"/>
      <c r="H37" s="131">
        <f t="shared" si="5"/>
        <v>0</v>
      </c>
    </row>
    <row r="38" spans="2:9" x14ac:dyDescent="0.25">
      <c r="B38" s="69"/>
      <c r="C38" s="86"/>
      <c r="D38" s="86"/>
      <c r="E38" s="86"/>
      <c r="F38" s="86"/>
      <c r="G38" s="86"/>
      <c r="H38" s="131">
        <f t="shared" si="5"/>
        <v>0</v>
      </c>
    </row>
    <row r="39" spans="2:9" x14ac:dyDescent="0.25">
      <c r="B39" s="69"/>
      <c r="C39" s="86"/>
      <c r="D39" s="86"/>
      <c r="E39" s="86"/>
      <c r="F39" s="86"/>
      <c r="G39" s="86"/>
      <c r="H39" s="131">
        <f t="shared" si="5"/>
        <v>0</v>
      </c>
    </row>
    <row r="40" spans="2:9" x14ac:dyDescent="0.25">
      <c r="B40" s="69"/>
      <c r="C40" s="86"/>
      <c r="D40" s="86"/>
      <c r="E40" s="86"/>
      <c r="F40" s="86"/>
      <c r="G40" s="86"/>
      <c r="H40" s="131">
        <f t="shared" si="5"/>
        <v>0</v>
      </c>
    </row>
    <row r="41" spans="2:9" x14ac:dyDescent="0.25">
      <c r="B41" s="69"/>
      <c r="C41" s="86"/>
      <c r="D41" s="86"/>
      <c r="E41" s="86"/>
      <c r="F41" s="86"/>
      <c r="G41" s="86"/>
      <c r="H41" s="131">
        <f>SUM(D41:G41)</f>
        <v>0</v>
      </c>
    </row>
    <row r="42" spans="2:9" x14ac:dyDescent="0.25">
      <c r="B42" s="69"/>
      <c r="C42" s="86"/>
      <c r="D42" s="86"/>
      <c r="E42" s="86"/>
      <c r="F42" s="86"/>
      <c r="G42" s="86"/>
      <c r="H42" s="131">
        <f t="shared" si="5"/>
        <v>0</v>
      </c>
    </row>
    <row r="43" spans="2:9" x14ac:dyDescent="0.25">
      <c r="B43" s="69"/>
      <c r="C43" s="86"/>
      <c r="D43" s="86"/>
      <c r="E43" s="86"/>
      <c r="F43" s="86"/>
      <c r="G43" s="86"/>
      <c r="H43" s="131">
        <f t="shared" si="5"/>
        <v>0</v>
      </c>
    </row>
    <row r="44" spans="2:9" s="57" customFormat="1" ht="15.75" thickBot="1" x14ac:dyDescent="0.3">
      <c r="B44" s="68" t="s">
        <v>313</v>
      </c>
      <c r="C44" s="89">
        <f t="shared" ref="C44:H44" si="6">SUM(C30:C43)</f>
        <v>1700</v>
      </c>
      <c r="D44" s="89">
        <f t="shared" si="6"/>
        <v>1200</v>
      </c>
      <c r="E44" s="89">
        <f t="shared" si="6"/>
        <v>500</v>
      </c>
      <c r="F44" s="89">
        <f t="shared" si="6"/>
        <v>0</v>
      </c>
      <c r="G44" s="89">
        <f t="shared" si="6"/>
        <v>0</v>
      </c>
      <c r="H44" s="89">
        <f t="shared" si="6"/>
        <v>1700</v>
      </c>
      <c r="I44" s="58"/>
    </row>
    <row r="45" spans="2:9" ht="15.75" thickTop="1" x14ac:dyDescent="0.25">
      <c r="B45" s="69"/>
      <c r="D45" s="95"/>
      <c r="E45" s="95"/>
      <c r="F45" s="95"/>
      <c r="G45" s="95"/>
      <c r="H45" s="131">
        <f>SUM(D45:G45)</f>
        <v>0</v>
      </c>
    </row>
    <row r="46" spans="2:9" x14ac:dyDescent="0.25">
      <c r="B46" s="69"/>
      <c r="C46" s="86"/>
      <c r="D46" s="86"/>
      <c r="E46" s="86"/>
      <c r="F46" s="86"/>
      <c r="G46" s="86"/>
      <c r="H46" s="131">
        <f t="shared" ref="H46:H67" si="7">SUM(D46:G46)</f>
        <v>0</v>
      </c>
    </row>
    <row r="47" spans="2:9" x14ac:dyDescent="0.25">
      <c r="B47" s="69"/>
      <c r="C47" s="90"/>
      <c r="D47" s="90"/>
      <c r="E47" s="90"/>
      <c r="F47" s="90"/>
      <c r="G47" s="90"/>
      <c r="H47" s="131">
        <f>SUM(D47:G47)</f>
        <v>0</v>
      </c>
      <c r="I47" s="48"/>
    </row>
    <row r="48" spans="2:9" x14ac:dyDescent="0.25">
      <c r="B48" s="69"/>
      <c r="C48" s="90"/>
      <c r="D48" s="90"/>
      <c r="E48" s="90"/>
      <c r="F48" s="90"/>
      <c r="G48" s="90"/>
      <c r="H48" s="131">
        <f t="shared" si="7"/>
        <v>0</v>
      </c>
      <c r="I48" s="48"/>
    </row>
    <row r="49" spans="2:9" x14ac:dyDescent="0.25">
      <c r="B49" s="69"/>
      <c r="C49" s="90"/>
      <c r="D49" s="90"/>
      <c r="E49" s="90"/>
      <c r="F49" s="90"/>
      <c r="G49" s="90"/>
      <c r="H49" s="131">
        <f t="shared" si="7"/>
        <v>0</v>
      </c>
      <c r="I49" s="48"/>
    </row>
    <row r="50" spans="2:9" x14ac:dyDescent="0.25">
      <c r="B50" s="69"/>
      <c r="C50" s="86"/>
      <c r="D50" s="86"/>
      <c r="E50" s="86"/>
      <c r="F50" s="86"/>
      <c r="G50" s="86"/>
      <c r="H50" s="131">
        <f t="shared" si="7"/>
        <v>0</v>
      </c>
    </row>
    <row r="51" spans="2:9" x14ac:dyDescent="0.25">
      <c r="B51" s="69"/>
      <c r="C51" s="86"/>
      <c r="D51" s="86"/>
      <c r="E51" s="86"/>
      <c r="F51" s="86"/>
      <c r="G51" s="86"/>
      <c r="H51" s="131">
        <f t="shared" si="7"/>
        <v>0</v>
      </c>
    </row>
    <row r="52" spans="2:9" x14ac:dyDescent="0.25">
      <c r="B52" s="69"/>
      <c r="C52" s="86"/>
      <c r="D52" s="86"/>
      <c r="E52" s="86"/>
      <c r="F52" s="86"/>
      <c r="G52" s="86"/>
      <c r="H52" s="131">
        <f t="shared" si="7"/>
        <v>0</v>
      </c>
    </row>
    <row r="53" spans="2:9" x14ac:dyDescent="0.25">
      <c r="B53" s="69"/>
      <c r="C53" s="86"/>
      <c r="D53" s="86"/>
      <c r="E53" s="86"/>
      <c r="F53" s="86"/>
      <c r="G53" s="86"/>
      <c r="H53" s="131">
        <f t="shared" si="7"/>
        <v>0</v>
      </c>
    </row>
    <row r="54" spans="2:9" x14ac:dyDescent="0.25">
      <c r="B54" s="69"/>
      <c r="C54" s="86"/>
      <c r="D54" s="86"/>
      <c r="E54" s="86"/>
      <c r="F54" s="86"/>
      <c r="G54" s="86"/>
      <c r="H54" s="131">
        <f t="shared" si="7"/>
        <v>0</v>
      </c>
    </row>
    <row r="55" spans="2:9" x14ac:dyDescent="0.25">
      <c r="B55" s="69"/>
      <c r="C55" s="86"/>
      <c r="D55" s="86"/>
      <c r="E55" s="86"/>
      <c r="F55" s="86"/>
      <c r="G55" s="86"/>
      <c r="H55" s="131">
        <f t="shared" si="7"/>
        <v>0</v>
      </c>
    </row>
    <row r="56" spans="2:9" x14ac:dyDescent="0.25">
      <c r="B56" s="69"/>
      <c r="C56" s="86"/>
      <c r="D56" s="86"/>
      <c r="E56" s="86"/>
      <c r="F56" s="86"/>
      <c r="G56" s="86"/>
      <c r="H56" s="131">
        <f t="shared" si="7"/>
        <v>0</v>
      </c>
    </row>
    <row r="57" spans="2:9" x14ac:dyDescent="0.25">
      <c r="B57" s="69"/>
      <c r="C57" s="86"/>
      <c r="D57" s="86"/>
      <c r="E57" s="86"/>
      <c r="F57" s="86"/>
      <c r="G57" s="86"/>
      <c r="H57" s="131">
        <f t="shared" si="7"/>
        <v>0</v>
      </c>
    </row>
    <row r="58" spans="2:9" x14ac:dyDescent="0.25">
      <c r="B58" s="69"/>
      <c r="C58" s="86"/>
      <c r="D58" s="86"/>
      <c r="E58" s="86"/>
      <c r="F58" s="86"/>
      <c r="G58" s="86"/>
      <c r="H58" s="131">
        <f t="shared" si="7"/>
        <v>0</v>
      </c>
    </row>
    <row r="59" spans="2:9" x14ac:dyDescent="0.25">
      <c r="B59" s="69"/>
      <c r="C59" s="86"/>
      <c r="D59" s="86"/>
      <c r="E59" s="86"/>
      <c r="F59" s="86"/>
      <c r="G59" s="86"/>
      <c r="H59" s="131">
        <f t="shared" si="7"/>
        <v>0</v>
      </c>
    </row>
    <row r="60" spans="2:9" x14ac:dyDescent="0.25">
      <c r="B60" s="69"/>
      <c r="C60" s="86"/>
      <c r="D60" s="86"/>
      <c r="E60" s="86"/>
      <c r="F60" s="86"/>
      <c r="G60" s="86"/>
      <c r="H60" s="131">
        <f t="shared" si="7"/>
        <v>0</v>
      </c>
    </row>
    <row r="61" spans="2:9" x14ac:dyDescent="0.25">
      <c r="B61" s="69"/>
      <c r="C61" s="86"/>
      <c r="D61" s="86"/>
      <c r="E61" s="86"/>
      <c r="F61" s="86"/>
      <c r="G61" s="86"/>
      <c r="H61" s="131">
        <f t="shared" si="7"/>
        <v>0</v>
      </c>
    </row>
    <row r="62" spans="2:9" x14ac:dyDescent="0.25">
      <c r="B62" s="69"/>
      <c r="C62" s="86"/>
      <c r="D62" s="86"/>
      <c r="E62" s="86"/>
      <c r="F62" s="86"/>
      <c r="G62" s="86"/>
      <c r="H62" s="131">
        <f t="shared" si="7"/>
        <v>0</v>
      </c>
    </row>
    <row r="63" spans="2:9" x14ac:dyDescent="0.25">
      <c r="B63" s="69"/>
      <c r="C63" s="86"/>
      <c r="D63" s="86"/>
      <c r="E63" s="86"/>
      <c r="F63" s="86"/>
      <c r="G63" s="86"/>
      <c r="H63" s="131">
        <f t="shared" si="7"/>
        <v>0</v>
      </c>
    </row>
    <row r="64" spans="2:9" x14ac:dyDescent="0.25">
      <c r="B64" s="69"/>
      <c r="C64" s="86"/>
      <c r="D64" s="86"/>
      <c r="E64" s="86"/>
      <c r="F64" s="86"/>
      <c r="G64" s="86"/>
      <c r="H64" s="131">
        <f t="shared" si="7"/>
        <v>0</v>
      </c>
    </row>
    <row r="65" spans="2:9" x14ac:dyDescent="0.25">
      <c r="B65" s="69"/>
      <c r="C65" s="86"/>
      <c r="D65" s="86"/>
      <c r="E65" s="86"/>
      <c r="F65" s="86"/>
      <c r="G65" s="86"/>
      <c r="H65" s="131">
        <f t="shared" si="7"/>
        <v>0</v>
      </c>
    </row>
    <row r="66" spans="2:9" x14ac:dyDescent="0.25">
      <c r="B66" s="69"/>
      <c r="C66" s="86"/>
      <c r="D66" s="86"/>
      <c r="E66" s="86"/>
      <c r="F66" s="86"/>
      <c r="G66" s="86"/>
      <c r="H66" s="131">
        <f t="shared" si="7"/>
        <v>0</v>
      </c>
    </row>
    <row r="67" spans="2:9" x14ac:dyDescent="0.25">
      <c r="B67" s="69"/>
      <c r="C67" s="86"/>
      <c r="D67" s="86"/>
      <c r="E67" s="86"/>
      <c r="F67" s="86"/>
      <c r="G67" s="86"/>
      <c r="H67" s="131">
        <f t="shared" si="7"/>
        <v>0</v>
      </c>
    </row>
    <row r="68" spans="2:9" ht="15.75" thickBot="1" x14ac:dyDescent="0.3">
      <c r="B68" s="68" t="s">
        <v>314</v>
      </c>
      <c r="C68" s="89">
        <f>SUM(C45:C67)</f>
        <v>0</v>
      </c>
      <c r="D68" s="89">
        <f t="shared" ref="D68:H68" si="8">SUM(D45:D67)</f>
        <v>0</v>
      </c>
      <c r="E68" s="89">
        <f t="shared" si="8"/>
        <v>0</v>
      </c>
      <c r="F68" s="89">
        <f t="shared" si="8"/>
        <v>0</v>
      </c>
      <c r="G68" s="89">
        <f t="shared" si="8"/>
        <v>0</v>
      </c>
      <c r="H68" s="89">
        <f t="shared" si="8"/>
        <v>0</v>
      </c>
      <c r="I68" s="58"/>
    </row>
    <row r="69" spans="2:9" ht="15.75" thickTop="1" x14ac:dyDescent="0.25">
      <c r="B69" s="70"/>
      <c r="C69" s="70"/>
      <c r="D69" s="95"/>
      <c r="E69" s="95"/>
      <c r="F69" s="95"/>
      <c r="G69" s="95"/>
      <c r="H69" s="95"/>
    </row>
    <row r="70" spans="2:9" x14ac:dyDescent="0.25">
      <c r="B70" s="59"/>
      <c r="C70" s="60"/>
      <c r="D70" s="86"/>
      <c r="E70" s="86"/>
      <c r="F70" s="86"/>
      <c r="G70" s="86"/>
      <c r="H70" s="166"/>
    </row>
    <row r="71" spans="2:9" x14ac:dyDescent="0.25">
      <c r="B71" s="59"/>
      <c r="C71" s="60"/>
      <c r="D71" s="86"/>
      <c r="E71" s="86"/>
      <c r="F71" s="86"/>
      <c r="G71" s="86"/>
      <c r="H71" s="166"/>
    </row>
    <row r="72" spans="2:9" x14ac:dyDescent="0.25">
      <c r="B72" s="71" t="s">
        <v>9</v>
      </c>
      <c r="C72" s="93">
        <f>C68+C44+C29+C23</f>
        <v>1700</v>
      </c>
      <c r="D72" s="93">
        <f>ROUND((D23+D29+D44+D68),0)</f>
        <v>1200</v>
      </c>
      <c r="E72" s="93">
        <f>ROUND((E23+E29+E44+E68),0)</f>
        <v>500</v>
      </c>
      <c r="F72" s="93">
        <f>ROUND((F23+F29+F44+F68),0)</f>
        <v>0</v>
      </c>
      <c r="G72" s="93">
        <f>ROUND((G23+G29+G44+G68),0)</f>
        <v>0</v>
      </c>
      <c r="H72" s="93">
        <f>ROUND((H23+H29+H44+H68),0)</f>
        <v>1700</v>
      </c>
    </row>
    <row r="73" spans="2:9" x14ac:dyDescent="0.25">
      <c r="B73" s="70"/>
      <c r="C73" s="73"/>
      <c r="D73" s="97"/>
      <c r="E73" s="97"/>
      <c r="F73" s="97"/>
      <c r="G73" s="97"/>
      <c r="H73" s="97"/>
    </row>
    <row r="74" spans="2:9" x14ac:dyDescent="0.25">
      <c r="B74" s="70"/>
      <c r="C74" s="73"/>
      <c r="D74" s="97"/>
      <c r="E74" s="97"/>
      <c r="F74" s="97"/>
      <c r="G74" s="97"/>
      <c r="H74" s="97"/>
    </row>
    <row r="75" spans="2:9" x14ac:dyDescent="0.25">
      <c r="B75" s="71" t="s">
        <v>35</v>
      </c>
      <c r="C75" s="72"/>
      <c r="D75" s="93">
        <f>D13-D72</f>
        <v>18800</v>
      </c>
      <c r="E75" s="93">
        <f>E13-E72</f>
        <v>0</v>
      </c>
      <c r="F75" s="93">
        <f>F13-F72</f>
        <v>0</v>
      </c>
      <c r="G75" s="93">
        <f>G13-G72</f>
        <v>0</v>
      </c>
      <c r="H75" s="93">
        <f>H13-H72</f>
        <v>18800</v>
      </c>
    </row>
    <row r="76" spans="2:9" x14ac:dyDescent="0.25">
      <c r="B76" s="70"/>
      <c r="C76" s="70"/>
      <c r="D76" s="70"/>
      <c r="E76" s="70"/>
      <c r="F76" s="70"/>
      <c r="G76" s="70"/>
      <c r="H76" s="70"/>
    </row>
  </sheetData>
  <mergeCells count="2">
    <mergeCell ref="B1:I3"/>
    <mergeCell ref="K2:L2"/>
  </mergeCells>
  <phoneticPr fontId="11" type="noConversion"/>
  <pageMargins left="0.7" right="0.7" top="0.75" bottom="0.75" header="0.3" footer="0.3"/>
  <ignoredErrors>
    <ignoredError sqref="H44:H46" formula="1"/>
    <ignoredError sqref="H47:H56" formula="1" formulaRange="1"/>
  </ignoredErrors>
  <extLst>
    <ext xmlns:x14="http://schemas.microsoft.com/office/spreadsheetml/2009/9/main" uri="{CCE6A557-97BC-4b89-ADB6-D9C93CAAB3DF}">
      <x14:dataValidations xmlns:xm="http://schemas.microsoft.com/office/excel/2006/main" count="4">
        <x14:dataValidation type="list" allowBlank="1" showInputMessage="1" showErrorMessage="1" xr:uid="{96CE885F-C01C-4D89-9D18-66D2D41344AC}">
          <x14:formula1>
            <xm:f>'Payroll Allocation'!$A$341:$A$428</xm:f>
          </x14:formula1>
          <xm:sqref>K4</xm:sqref>
        </x14:dataValidation>
        <x14:dataValidation type="list" allowBlank="1" showInputMessage="1" showErrorMessage="1" xr:uid="{0012FF7B-869A-4CDC-804C-5EC2DE75133A}">
          <x14:formula1>
            <xm:f>'Payroll Allocation'!$K$341:$K$363</xm:f>
          </x14:formula1>
          <xm:sqref>B45:B67</xm:sqref>
        </x14:dataValidation>
        <x14:dataValidation type="list" allowBlank="1" showInputMessage="1" showErrorMessage="1" xr:uid="{DBE19E31-FC92-439D-9AF2-48CDB4CE5CAD}">
          <x14:formula1>
            <xm:f>'Payroll Allocation'!$I$341:$I$377</xm:f>
          </x14:formula1>
          <xm:sqref>B30:B43</xm:sqref>
        </x14:dataValidation>
        <x14:dataValidation type="list" allowBlank="1" showInputMessage="1" showErrorMessage="1" xr:uid="{B274A9E5-2D99-4A03-8F0D-3EDCA7EBCC1A}">
          <x14:formula1>
            <xm:f>'Payroll Allocation'!$M$341:$M$344</xm:f>
          </x14:formula1>
          <xm:sqref>B8:B9 B11:B12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A7C51-35DF-4CBB-8277-CA8C5157FC97}">
  <sheetPr>
    <tabColor theme="8" tint="0.79998168889431442"/>
  </sheetPr>
  <dimension ref="B1:L84"/>
  <sheetViews>
    <sheetView workbookViewId="0">
      <pane ySplit="6" topLeftCell="A14" activePane="bottomLeft" state="frozen"/>
      <selection activeCell="D28" sqref="D28"/>
      <selection pane="bottomLeft" activeCell="D17" sqref="D17"/>
    </sheetView>
  </sheetViews>
  <sheetFormatPr defaultRowHeight="15" x14ac:dyDescent="0.25"/>
  <cols>
    <col min="2" max="3" width="30.28515625" customWidth="1"/>
    <col min="4" max="4" width="17.5703125" bestFit="1" customWidth="1"/>
    <col min="5" max="5" width="12.5703125" bestFit="1" customWidth="1"/>
    <col min="6" max="7" width="12.5703125" customWidth="1"/>
    <col min="8" max="8" width="13.7109375" bestFit="1" customWidth="1"/>
    <col min="9" max="9" width="129.7109375" customWidth="1"/>
    <col min="11" max="11" width="26" bestFit="1" customWidth="1"/>
    <col min="12" max="12" width="5" bestFit="1" customWidth="1"/>
  </cols>
  <sheetData>
    <row r="1" spans="2:12" ht="14.45" customHeight="1" x14ac:dyDescent="0.25">
      <c r="B1" s="194" t="s">
        <v>33</v>
      </c>
      <c r="C1" s="194"/>
      <c r="D1" s="194"/>
      <c r="E1" s="194"/>
      <c r="F1" s="194"/>
      <c r="G1" s="194"/>
      <c r="H1" s="194"/>
      <c r="I1" s="194"/>
    </row>
    <row r="2" spans="2:12" ht="14.45" customHeight="1" x14ac:dyDescent="0.25">
      <c r="B2" s="194"/>
      <c r="C2" s="194"/>
      <c r="D2" s="194"/>
      <c r="E2" s="194"/>
      <c r="F2" s="194"/>
      <c r="G2" s="194"/>
      <c r="H2" s="194"/>
      <c r="I2" s="194"/>
      <c r="K2" s="195" t="s">
        <v>120</v>
      </c>
      <c r="L2" s="195"/>
    </row>
    <row r="3" spans="2:12" ht="14.45" customHeight="1" x14ac:dyDescent="0.25">
      <c r="B3" s="194"/>
      <c r="C3" s="194"/>
      <c r="D3" s="194"/>
      <c r="E3" s="194"/>
      <c r="F3" s="194"/>
      <c r="G3" s="194"/>
      <c r="H3" s="194"/>
      <c r="I3" s="194"/>
      <c r="K3" s="107" t="s">
        <v>121</v>
      </c>
      <c r="L3" s="107" t="s">
        <v>122</v>
      </c>
    </row>
    <row r="4" spans="2:12" x14ac:dyDescent="0.25">
      <c r="B4" s="18"/>
      <c r="C4" s="18"/>
      <c r="D4" s="18"/>
      <c r="E4" s="18"/>
      <c r="F4" s="18"/>
      <c r="G4" s="18"/>
      <c r="H4" s="3"/>
      <c r="K4" s="108" t="s">
        <v>72</v>
      </c>
      <c r="L4" s="108">
        <f>VLOOKUP(K4,'Payroll Allocation'!$A$341:$B$428,2,FALSE)</f>
        <v>4200</v>
      </c>
    </row>
    <row r="5" spans="2:12" ht="18.75" x14ac:dyDescent="0.25">
      <c r="B5" s="49" t="s">
        <v>31</v>
      </c>
      <c r="C5" s="49"/>
      <c r="D5" s="49"/>
      <c r="E5" s="49"/>
      <c r="F5" s="49"/>
      <c r="G5" s="49"/>
      <c r="H5" s="49"/>
      <c r="I5" s="23" t="s">
        <v>58</v>
      </c>
    </row>
    <row r="6" spans="2:12" x14ac:dyDescent="0.25">
      <c r="B6" s="16" t="s">
        <v>0</v>
      </c>
      <c r="C6" s="14" t="s">
        <v>64</v>
      </c>
      <c r="D6" s="26" t="s">
        <v>60</v>
      </c>
      <c r="E6" s="14" t="s">
        <v>61</v>
      </c>
      <c r="F6" s="14" t="s">
        <v>307</v>
      </c>
      <c r="G6" s="14" t="s">
        <v>308</v>
      </c>
      <c r="H6" s="6" t="s">
        <v>36</v>
      </c>
    </row>
    <row r="7" spans="2:12" x14ac:dyDescent="0.25">
      <c r="B7" s="15" t="s">
        <v>3</v>
      </c>
      <c r="C7" s="15" t="s">
        <v>319</v>
      </c>
      <c r="D7" s="15"/>
      <c r="E7" s="15"/>
      <c r="F7" s="15"/>
      <c r="G7" s="15"/>
      <c r="H7" s="5"/>
    </row>
    <row r="8" spans="2:12" x14ac:dyDescent="0.25">
      <c r="B8" s="59"/>
      <c r="C8" s="60"/>
      <c r="D8" s="162"/>
      <c r="E8" s="162"/>
      <c r="F8" s="162"/>
      <c r="G8" s="162"/>
      <c r="H8" s="98">
        <f>SUM(D8:G8)</f>
        <v>0</v>
      </c>
    </row>
    <row r="9" spans="2:12" x14ac:dyDescent="0.25">
      <c r="B9" s="59"/>
      <c r="C9" s="59"/>
      <c r="D9" s="162"/>
      <c r="E9" s="162"/>
      <c r="F9" s="162"/>
      <c r="G9" s="162"/>
      <c r="H9" s="98">
        <f>SUM(D9:G9)</f>
        <v>0</v>
      </c>
    </row>
    <row r="10" spans="2:12" x14ac:dyDescent="0.25">
      <c r="B10" s="159" t="s">
        <v>4</v>
      </c>
      <c r="C10" s="159" t="s">
        <v>319</v>
      </c>
      <c r="D10" s="163"/>
      <c r="E10" s="163"/>
      <c r="F10" s="163"/>
      <c r="G10" s="163"/>
      <c r="H10" s="163"/>
    </row>
    <row r="11" spans="2:12" x14ac:dyDescent="0.25">
      <c r="B11" s="62"/>
      <c r="C11" s="62"/>
      <c r="D11" s="162"/>
      <c r="E11" s="162"/>
      <c r="F11" s="162"/>
      <c r="G11" s="162"/>
      <c r="H11" s="98">
        <f>SUM(D11:G11)</f>
        <v>0</v>
      </c>
    </row>
    <row r="12" spans="2:12" x14ac:dyDescent="0.25">
      <c r="B12" s="59"/>
      <c r="C12" s="59"/>
      <c r="D12" s="162"/>
      <c r="E12" s="162"/>
      <c r="F12" s="162"/>
      <c r="G12" s="162"/>
      <c r="H12" s="98">
        <f>SUM(D12:G12)</f>
        <v>0</v>
      </c>
    </row>
    <row r="13" spans="2:12" x14ac:dyDescent="0.25">
      <c r="B13" s="63" t="s">
        <v>7</v>
      </c>
      <c r="C13" s="63"/>
      <c r="D13" s="164">
        <f>SUM(D8:D12)</f>
        <v>0</v>
      </c>
      <c r="E13" s="164">
        <f t="shared" ref="E13:G13" si="0">SUM(E8:E12)</f>
        <v>0</v>
      </c>
      <c r="F13" s="164">
        <f t="shared" si="0"/>
        <v>0</v>
      </c>
      <c r="G13" s="164">
        <f t="shared" si="0"/>
        <v>0</v>
      </c>
      <c r="H13" s="164">
        <f>SUM(D13:E13)</f>
        <v>0</v>
      </c>
    </row>
    <row r="14" spans="2:12" x14ac:dyDescent="0.25">
      <c r="B14" s="64"/>
      <c r="C14" s="64"/>
      <c r="D14" s="165"/>
      <c r="E14" s="165"/>
      <c r="F14" s="165"/>
      <c r="G14" s="165"/>
      <c r="H14" s="98"/>
    </row>
    <row r="15" spans="2:12" x14ac:dyDescent="0.25">
      <c r="B15" s="18"/>
      <c r="C15" s="18"/>
      <c r="D15" s="162"/>
      <c r="E15" s="162"/>
      <c r="F15" s="162"/>
      <c r="G15" s="162"/>
      <c r="H15" s="166"/>
    </row>
    <row r="16" spans="2:12" ht="18.75" x14ac:dyDescent="0.25">
      <c r="B16" s="28" t="s">
        <v>8</v>
      </c>
      <c r="C16" s="28" t="s">
        <v>54</v>
      </c>
      <c r="D16" s="167"/>
      <c r="E16" s="167"/>
      <c r="F16" s="167"/>
      <c r="G16" s="167"/>
      <c r="H16" s="167"/>
      <c r="I16" s="23" t="s">
        <v>34</v>
      </c>
    </row>
    <row r="17" spans="2:9" x14ac:dyDescent="0.25">
      <c r="B17" s="157" t="s">
        <v>301</v>
      </c>
      <c r="C17" s="156">
        <f>SUMIF('Payroll Allocation'!$C$4:$C$15,'Core Functions 180'!B17,'Payroll Allocation'!$J$4:$J$15)</f>
        <v>0</v>
      </c>
      <c r="D17" s="86"/>
      <c r="E17" s="86"/>
      <c r="F17" s="86"/>
      <c r="G17" s="86"/>
      <c r="H17" s="131">
        <f>SUM(D17:G17)</f>
        <v>0</v>
      </c>
      <c r="I17" s="91"/>
    </row>
    <row r="18" spans="2:9" x14ac:dyDescent="0.25">
      <c r="B18" s="157" t="s">
        <v>302</v>
      </c>
      <c r="C18" s="156">
        <f>SUMIF('Payroll Allocation'!$C$4:$C$15,'Core Functions 180'!B18,'Payroll Allocation'!$J$4:$J$15)</f>
        <v>0</v>
      </c>
      <c r="D18" s="86"/>
      <c r="E18" s="86"/>
      <c r="F18" s="86"/>
      <c r="G18" s="86"/>
      <c r="H18" s="131">
        <f>SUM(D18:G18)</f>
        <v>0</v>
      </c>
    </row>
    <row r="19" spans="2:9" x14ac:dyDescent="0.25">
      <c r="B19" s="18" t="s">
        <v>74</v>
      </c>
      <c r="C19" s="86"/>
      <c r="D19" s="86"/>
      <c r="E19" s="86"/>
      <c r="F19" s="86"/>
      <c r="G19" s="86"/>
      <c r="H19" s="131">
        <f t="shared" ref="H19:H22" si="1">SUM(D19:G19)</f>
        <v>0</v>
      </c>
    </row>
    <row r="20" spans="2:9" x14ac:dyDescent="0.25">
      <c r="B20" s="18" t="s">
        <v>75</v>
      </c>
      <c r="C20" s="86"/>
      <c r="D20" s="86"/>
      <c r="E20" s="86"/>
      <c r="F20" s="86"/>
      <c r="G20" s="86"/>
      <c r="H20" s="131">
        <f t="shared" si="1"/>
        <v>0</v>
      </c>
    </row>
    <row r="21" spans="2:9" x14ac:dyDescent="0.25">
      <c r="B21" s="18" t="s">
        <v>76</v>
      </c>
      <c r="C21" s="86"/>
      <c r="D21" s="86"/>
      <c r="E21" s="86"/>
      <c r="F21" s="86"/>
      <c r="G21" s="86"/>
      <c r="H21" s="131">
        <f t="shared" si="1"/>
        <v>0</v>
      </c>
    </row>
    <row r="22" spans="2:9" x14ac:dyDescent="0.25">
      <c r="B22" s="18" t="s">
        <v>77</v>
      </c>
      <c r="C22" s="86"/>
      <c r="D22" s="86"/>
      <c r="E22" s="86"/>
      <c r="F22" s="86"/>
      <c r="G22" s="86"/>
      <c r="H22" s="131">
        <f t="shared" si="1"/>
        <v>0</v>
      </c>
    </row>
    <row r="23" spans="2:9" ht="15.75" thickBot="1" x14ac:dyDescent="0.3">
      <c r="B23" s="51" t="s">
        <v>10</v>
      </c>
      <c r="C23" s="87">
        <f>SUM(C17:C22)</f>
        <v>0</v>
      </c>
      <c r="D23" s="87">
        <f t="shared" ref="D23:H23" si="2">SUM(D17:D22)</f>
        <v>0</v>
      </c>
      <c r="E23" s="87">
        <f t="shared" si="2"/>
        <v>0</v>
      </c>
      <c r="F23" s="87">
        <f t="shared" si="2"/>
        <v>0</v>
      </c>
      <c r="G23" s="87">
        <f t="shared" si="2"/>
        <v>0</v>
      </c>
      <c r="H23" s="87">
        <f t="shared" si="2"/>
        <v>0</v>
      </c>
      <c r="I23" s="52"/>
    </row>
    <row r="24" spans="2:9" ht="15.75" thickTop="1" x14ac:dyDescent="0.25">
      <c r="B24" s="157" t="s">
        <v>55</v>
      </c>
      <c r="C24" s="156">
        <f>+(C17+C18+C19+C20+C21)*0.0765</f>
        <v>0</v>
      </c>
      <c r="D24" s="88"/>
      <c r="E24" s="88"/>
      <c r="F24" s="88"/>
      <c r="G24" s="88"/>
      <c r="H24" s="131">
        <f>SUM(D24:G24)</f>
        <v>0</v>
      </c>
      <c r="I24" s="48"/>
    </row>
    <row r="25" spans="2:9" x14ac:dyDescent="0.25">
      <c r="B25" s="157" t="s">
        <v>78</v>
      </c>
      <c r="C25" s="156">
        <f>+'Payroll Allocation'!J32</f>
        <v>0</v>
      </c>
      <c r="D25" s="88"/>
      <c r="E25" s="88"/>
      <c r="F25" s="88"/>
      <c r="G25" s="88"/>
      <c r="H25" s="131">
        <f t="shared" ref="H25:H27" si="3">SUM(D25:G25)</f>
        <v>0</v>
      </c>
      <c r="I25" s="48"/>
    </row>
    <row r="26" spans="2:9" x14ac:dyDescent="0.25">
      <c r="B26" s="157" t="s">
        <v>12</v>
      </c>
      <c r="C26" s="156">
        <f>+'Payroll Allocation'!J48</f>
        <v>0</v>
      </c>
      <c r="D26" s="88"/>
      <c r="E26" s="88"/>
      <c r="F26" s="88"/>
      <c r="G26" s="88"/>
      <c r="H26" s="131">
        <f t="shared" si="3"/>
        <v>0</v>
      </c>
      <c r="I26" s="48"/>
    </row>
    <row r="27" spans="2:9" x14ac:dyDescent="0.25">
      <c r="B27" s="157" t="s">
        <v>80</v>
      </c>
      <c r="C27" s="156">
        <f>+'Payroll Allocation'!J64</f>
        <v>0</v>
      </c>
      <c r="D27" s="88"/>
      <c r="E27" s="88"/>
      <c r="F27" s="88"/>
      <c r="G27" s="88"/>
      <c r="H27" s="131">
        <f t="shared" si="3"/>
        <v>0</v>
      </c>
      <c r="I27" s="48"/>
    </row>
    <row r="28" spans="2:9" x14ac:dyDescent="0.25">
      <c r="B28" s="53" t="s">
        <v>79</v>
      </c>
      <c r="C28" s="88"/>
      <c r="D28" s="88"/>
      <c r="E28" s="88"/>
      <c r="F28" s="88"/>
      <c r="G28" s="88"/>
      <c r="H28" s="131">
        <f>SUM(D28:G28)</f>
        <v>0</v>
      </c>
    </row>
    <row r="29" spans="2:9" ht="15.75" thickBot="1" x14ac:dyDescent="0.3">
      <c r="B29" s="55" t="s">
        <v>13</v>
      </c>
      <c r="C29" s="89">
        <f>SUM(C24:C28)</f>
        <v>0</v>
      </c>
      <c r="D29" s="89">
        <f>SUM(D24:D28)</f>
        <v>0</v>
      </c>
      <c r="E29" s="89">
        <f t="shared" ref="E29:H29" si="4">SUM(E24:E28)</f>
        <v>0</v>
      </c>
      <c r="F29" s="89">
        <f t="shared" si="4"/>
        <v>0</v>
      </c>
      <c r="G29" s="89">
        <f t="shared" si="4"/>
        <v>0</v>
      </c>
      <c r="H29" s="89">
        <f t="shared" si="4"/>
        <v>0</v>
      </c>
      <c r="I29" s="58"/>
    </row>
    <row r="30" spans="2:9" ht="15.75" thickTop="1" x14ac:dyDescent="0.25">
      <c r="B30" s="56"/>
      <c r="C30" s="88"/>
      <c r="D30" s="88"/>
      <c r="E30" s="88"/>
      <c r="F30" s="88"/>
      <c r="G30" s="88"/>
      <c r="H30" s="131">
        <f>SUM(D30:G30)</f>
        <v>0</v>
      </c>
      <c r="I30" s="57"/>
    </row>
    <row r="31" spans="2:9" x14ac:dyDescent="0.25">
      <c r="B31" s="56"/>
      <c r="C31" s="86"/>
      <c r="D31" s="86"/>
      <c r="E31" s="86"/>
      <c r="F31" s="86"/>
      <c r="G31" s="86"/>
      <c r="H31" s="131">
        <f t="shared" ref="H31:H66" si="5">SUM(D31:G31)</f>
        <v>0</v>
      </c>
    </row>
    <row r="32" spans="2:9" x14ac:dyDescent="0.25">
      <c r="B32" s="56"/>
      <c r="C32" s="86"/>
      <c r="D32" s="86"/>
      <c r="E32" s="86"/>
      <c r="F32" s="86"/>
      <c r="G32" s="86"/>
      <c r="H32" s="131">
        <f t="shared" si="5"/>
        <v>0</v>
      </c>
      <c r="I32" s="57"/>
    </row>
    <row r="33" spans="2:9" x14ac:dyDescent="0.25">
      <c r="B33" s="56"/>
      <c r="D33" s="95"/>
      <c r="E33" s="95"/>
      <c r="F33" s="95"/>
      <c r="G33" s="95"/>
      <c r="H33" s="131">
        <f t="shared" si="5"/>
        <v>0</v>
      </c>
    </row>
    <row r="34" spans="2:9" x14ac:dyDescent="0.25">
      <c r="B34" s="56"/>
      <c r="C34" s="86"/>
      <c r="D34" s="86"/>
      <c r="E34" s="86"/>
      <c r="F34" s="86"/>
      <c r="G34" s="86"/>
      <c r="H34" s="131">
        <f t="shared" si="5"/>
        <v>0</v>
      </c>
      <c r="I34" s="57"/>
    </row>
    <row r="35" spans="2:9" x14ac:dyDescent="0.25">
      <c r="B35" s="56"/>
      <c r="D35" s="95"/>
      <c r="E35" s="95"/>
      <c r="F35" s="95"/>
      <c r="G35" s="95"/>
      <c r="H35" s="131">
        <f t="shared" si="5"/>
        <v>0</v>
      </c>
    </row>
    <row r="36" spans="2:9" x14ac:dyDescent="0.25">
      <c r="B36" s="56"/>
      <c r="C36" s="86"/>
      <c r="D36" s="86"/>
      <c r="E36" s="86"/>
      <c r="F36" s="86"/>
      <c r="G36" s="86"/>
      <c r="H36" s="131">
        <f t="shared" si="5"/>
        <v>0</v>
      </c>
      <c r="I36" s="57"/>
    </row>
    <row r="37" spans="2:9" x14ac:dyDescent="0.25">
      <c r="B37" s="56"/>
      <c r="C37" s="86"/>
      <c r="D37" s="86"/>
      <c r="E37" s="86"/>
      <c r="F37" s="86"/>
      <c r="G37" s="86"/>
      <c r="H37" s="131">
        <f t="shared" si="5"/>
        <v>0</v>
      </c>
      <c r="I37" s="57"/>
    </row>
    <row r="38" spans="2:9" x14ac:dyDescent="0.25">
      <c r="B38" s="56"/>
      <c r="C38" s="86"/>
      <c r="D38" s="86"/>
      <c r="E38" s="86"/>
      <c r="F38" s="86"/>
      <c r="G38" s="86"/>
      <c r="H38" s="131">
        <f t="shared" si="5"/>
        <v>0</v>
      </c>
      <c r="I38" s="57"/>
    </row>
    <row r="39" spans="2:9" x14ac:dyDescent="0.25">
      <c r="B39" s="56"/>
      <c r="C39" s="86"/>
      <c r="D39" s="86"/>
      <c r="E39" s="86"/>
      <c r="F39" s="86"/>
      <c r="G39" s="86"/>
      <c r="H39" s="131">
        <f t="shared" si="5"/>
        <v>0</v>
      </c>
      <c r="I39" s="57"/>
    </row>
    <row r="40" spans="2:9" x14ac:dyDescent="0.25">
      <c r="B40" s="56"/>
      <c r="C40" s="86"/>
      <c r="D40" s="86"/>
      <c r="E40" s="86"/>
      <c r="F40" s="86"/>
      <c r="G40" s="86"/>
      <c r="H40" s="131">
        <f t="shared" si="5"/>
        <v>0</v>
      </c>
      <c r="I40" s="57"/>
    </row>
    <row r="41" spans="2:9" x14ac:dyDescent="0.25">
      <c r="B41" s="56"/>
      <c r="C41" s="86"/>
      <c r="D41" s="86"/>
      <c r="E41" s="86"/>
      <c r="F41" s="86"/>
      <c r="G41" s="86"/>
      <c r="H41" s="131">
        <f t="shared" si="5"/>
        <v>0</v>
      </c>
      <c r="I41" s="57"/>
    </row>
    <row r="42" spans="2:9" x14ac:dyDescent="0.25">
      <c r="B42" s="56"/>
      <c r="C42" s="86"/>
      <c r="D42" s="86"/>
      <c r="E42" s="86"/>
      <c r="F42" s="86"/>
      <c r="G42" s="86"/>
      <c r="H42" s="131">
        <f t="shared" si="5"/>
        <v>0</v>
      </c>
      <c r="I42" s="57"/>
    </row>
    <row r="43" spans="2:9" s="57" customFormat="1" ht="15.75" thickBot="1" x14ac:dyDescent="0.3">
      <c r="B43" s="68" t="s">
        <v>313</v>
      </c>
      <c r="C43" s="89">
        <f t="shared" ref="C43:H43" si="6">SUM(C30:C42)</f>
        <v>0</v>
      </c>
      <c r="D43" s="89">
        <f t="shared" si="6"/>
        <v>0</v>
      </c>
      <c r="E43" s="89">
        <f t="shared" si="6"/>
        <v>0</v>
      </c>
      <c r="F43" s="89">
        <f t="shared" si="6"/>
        <v>0</v>
      </c>
      <c r="G43" s="89">
        <f t="shared" si="6"/>
        <v>0</v>
      </c>
      <c r="H43" s="89">
        <f t="shared" si="6"/>
        <v>0</v>
      </c>
      <c r="I43" s="58"/>
    </row>
    <row r="44" spans="2:9" ht="15.75" thickTop="1" x14ac:dyDescent="0.25">
      <c r="B44" s="132"/>
      <c r="D44" s="95"/>
      <c r="E44" s="95"/>
      <c r="F44" s="95"/>
      <c r="G44" s="95"/>
      <c r="H44" s="131">
        <f t="shared" si="5"/>
        <v>0</v>
      </c>
    </row>
    <row r="45" spans="2:9" x14ac:dyDescent="0.25">
      <c r="B45" s="132"/>
      <c r="D45" s="95"/>
      <c r="E45" s="95"/>
      <c r="F45" s="95"/>
      <c r="G45" s="95"/>
      <c r="H45" s="131">
        <f t="shared" si="5"/>
        <v>0</v>
      </c>
    </row>
    <row r="46" spans="2:9" x14ac:dyDescent="0.25">
      <c r="B46" s="132"/>
      <c r="D46" s="95"/>
      <c r="E46" s="95"/>
      <c r="F46" s="95"/>
      <c r="G46" s="95"/>
      <c r="H46" s="131">
        <f t="shared" si="5"/>
        <v>0</v>
      </c>
    </row>
    <row r="47" spans="2:9" x14ac:dyDescent="0.25">
      <c r="B47" s="132"/>
      <c r="C47" s="86"/>
      <c r="D47" s="86"/>
      <c r="E47" s="86"/>
      <c r="F47" s="86"/>
      <c r="G47" s="86"/>
      <c r="H47" s="131">
        <f t="shared" si="5"/>
        <v>0</v>
      </c>
    </row>
    <row r="48" spans="2:9" x14ac:dyDescent="0.25">
      <c r="B48" s="132"/>
      <c r="C48" s="88"/>
      <c r="D48" s="88"/>
      <c r="E48" s="88"/>
      <c r="F48" s="88"/>
      <c r="G48" s="88"/>
      <c r="H48" s="131">
        <f t="shared" si="5"/>
        <v>0</v>
      </c>
      <c r="I48" s="57"/>
    </row>
    <row r="49" spans="2:9" x14ac:dyDescent="0.25">
      <c r="B49" s="132"/>
      <c r="C49" s="88"/>
      <c r="D49" s="88"/>
      <c r="E49" s="88"/>
      <c r="F49" s="88"/>
      <c r="G49" s="88"/>
      <c r="H49" s="131">
        <f t="shared" si="5"/>
        <v>0</v>
      </c>
      <c r="I49" s="57"/>
    </row>
    <row r="50" spans="2:9" x14ac:dyDescent="0.25">
      <c r="B50" s="132"/>
      <c r="C50" s="88"/>
      <c r="D50" s="88"/>
      <c r="E50" s="88"/>
      <c r="F50" s="88"/>
      <c r="G50" s="88"/>
      <c r="H50" s="131">
        <f t="shared" si="5"/>
        <v>0</v>
      </c>
      <c r="I50" s="57"/>
    </row>
    <row r="51" spans="2:9" x14ac:dyDescent="0.25">
      <c r="B51" s="132"/>
      <c r="C51" s="88"/>
      <c r="D51" s="88"/>
      <c r="E51" s="88"/>
      <c r="F51" s="88"/>
      <c r="G51" s="88"/>
      <c r="H51" s="131">
        <f t="shared" si="5"/>
        <v>0</v>
      </c>
      <c r="I51" s="57"/>
    </row>
    <row r="52" spans="2:9" x14ac:dyDescent="0.25">
      <c r="B52" s="132"/>
      <c r="C52" s="88"/>
      <c r="D52" s="88"/>
      <c r="E52" s="88"/>
      <c r="F52" s="88"/>
      <c r="G52" s="88"/>
      <c r="H52" s="131">
        <f t="shared" si="5"/>
        <v>0</v>
      </c>
      <c r="I52" s="57"/>
    </row>
    <row r="53" spans="2:9" x14ac:dyDescent="0.25">
      <c r="B53" s="132"/>
      <c r="C53" s="57"/>
      <c r="D53" s="170"/>
      <c r="E53" s="170"/>
      <c r="F53" s="170"/>
      <c r="G53" s="170"/>
      <c r="H53" s="131">
        <f t="shared" si="5"/>
        <v>0</v>
      </c>
      <c r="I53" s="57"/>
    </row>
    <row r="54" spans="2:9" x14ac:dyDescent="0.25">
      <c r="B54" s="132"/>
      <c r="C54" s="90"/>
      <c r="D54" s="90"/>
      <c r="E54" s="90"/>
      <c r="F54" s="90"/>
      <c r="G54" s="90"/>
      <c r="H54" s="131">
        <f t="shared" si="5"/>
        <v>0</v>
      </c>
      <c r="I54" s="48"/>
    </row>
    <row r="55" spans="2:9" x14ac:dyDescent="0.25">
      <c r="B55" s="132"/>
      <c r="C55" s="88"/>
      <c r="D55" s="88"/>
      <c r="E55" s="88"/>
      <c r="F55" s="88"/>
      <c r="G55" s="88"/>
      <c r="H55" s="131">
        <f t="shared" si="5"/>
        <v>0</v>
      </c>
      <c r="I55" s="133"/>
    </row>
    <row r="56" spans="2:9" x14ac:dyDescent="0.25">
      <c r="B56" s="132"/>
      <c r="C56" s="57"/>
      <c r="D56" s="170"/>
      <c r="E56" s="170"/>
      <c r="F56" s="170"/>
      <c r="G56" s="170"/>
      <c r="H56" s="131">
        <f t="shared" si="5"/>
        <v>0</v>
      </c>
      <c r="I56" s="57"/>
    </row>
    <row r="57" spans="2:9" x14ac:dyDescent="0.25">
      <c r="B57" s="132"/>
      <c r="C57" s="57"/>
      <c r="D57" s="170"/>
      <c r="E57" s="170"/>
      <c r="F57" s="170"/>
      <c r="G57" s="170"/>
      <c r="H57" s="131">
        <f t="shared" si="5"/>
        <v>0</v>
      </c>
      <c r="I57" s="57"/>
    </row>
    <row r="58" spans="2:9" x14ac:dyDescent="0.25">
      <c r="B58" s="132"/>
      <c r="C58" s="88"/>
      <c r="D58" s="88"/>
      <c r="E58" s="88"/>
      <c r="F58" s="88"/>
      <c r="G58" s="88"/>
      <c r="H58" s="131">
        <f t="shared" si="5"/>
        <v>0</v>
      </c>
      <c r="I58" s="134"/>
    </row>
    <row r="59" spans="2:9" x14ac:dyDescent="0.25">
      <c r="B59" s="132"/>
      <c r="C59" s="57"/>
      <c r="D59" s="170"/>
      <c r="E59" s="170"/>
      <c r="F59" s="170"/>
      <c r="G59" s="170"/>
      <c r="H59" s="131">
        <f t="shared" si="5"/>
        <v>0</v>
      </c>
      <c r="I59" s="57"/>
    </row>
    <row r="60" spans="2:9" x14ac:dyDescent="0.25">
      <c r="B60" s="132"/>
      <c r="C60" s="86"/>
      <c r="D60" s="86"/>
      <c r="E60" s="86"/>
      <c r="F60" s="86"/>
      <c r="G60" s="86"/>
      <c r="H60" s="131">
        <f t="shared" si="5"/>
        <v>0</v>
      </c>
    </row>
    <row r="61" spans="2:9" x14ac:dyDescent="0.25">
      <c r="B61" s="132"/>
      <c r="D61" s="95"/>
      <c r="E61" s="95"/>
      <c r="F61" s="95"/>
      <c r="G61" s="95"/>
      <c r="H61" s="131">
        <f t="shared" si="5"/>
        <v>0</v>
      </c>
    </row>
    <row r="62" spans="2:9" x14ac:dyDescent="0.25">
      <c r="B62" s="132"/>
      <c r="C62" s="86"/>
      <c r="D62" s="86"/>
      <c r="E62" s="86"/>
      <c r="F62" s="86"/>
      <c r="G62" s="86"/>
      <c r="H62" s="131">
        <f>SUM(D62:G62)</f>
        <v>0</v>
      </c>
    </row>
    <row r="63" spans="2:9" x14ac:dyDescent="0.25">
      <c r="B63" s="132"/>
      <c r="C63" s="86"/>
      <c r="D63" s="86"/>
      <c r="E63" s="86"/>
      <c r="F63" s="86"/>
      <c r="G63" s="86"/>
      <c r="H63" s="131">
        <f t="shared" si="5"/>
        <v>0</v>
      </c>
    </row>
    <row r="64" spans="2:9" x14ac:dyDescent="0.25">
      <c r="B64" s="132"/>
      <c r="C64" s="86"/>
      <c r="D64" s="86"/>
      <c r="E64" s="86"/>
      <c r="F64" s="86"/>
      <c r="G64" s="86"/>
      <c r="H64" s="131">
        <f t="shared" si="5"/>
        <v>0</v>
      </c>
    </row>
    <row r="65" spans="2:9" x14ac:dyDescent="0.25">
      <c r="B65" s="132"/>
      <c r="C65" s="86"/>
      <c r="D65" s="86"/>
      <c r="E65" s="86"/>
      <c r="F65" s="86"/>
      <c r="G65" s="86"/>
      <c r="H65" s="131">
        <f t="shared" si="5"/>
        <v>0</v>
      </c>
    </row>
    <row r="66" spans="2:9" x14ac:dyDescent="0.25">
      <c r="B66" s="132"/>
      <c r="C66" s="86"/>
      <c r="D66" s="86"/>
      <c r="E66" s="86"/>
      <c r="F66" s="86"/>
      <c r="G66" s="86"/>
      <c r="H66" s="131">
        <f t="shared" si="5"/>
        <v>0</v>
      </c>
    </row>
    <row r="67" spans="2:9" ht="15.75" thickBot="1" x14ac:dyDescent="0.3">
      <c r="B67" s="55" t="s">
        <v>314</v>
      </c>
      <c r="C67" s="89">
        <f>SUM(C44:C66)</f>
        <v>0</v>
      </c>
      <c r="D67" s="89">
        <f t="shared" ref="D67:H67" si="7">SUM(D44:D66)</f>
        <v>0</v>
      </c>
      <c r="E67" s="89">
        <f t="shared" si="7"/>
        <v>0</v>
      </c>
      <c r="F67" s="89">
        <f t="shared" si="7"/>
        <v>0</v>
      </c>
      <c r="G67" s="89">
        <f t="shared" si="7"/>
        <v>0</v>
      </c>
      <c r="H67" s="89">
        <f t="shared" si="7"/>
        <v>0</v>
      </c>
      <c r="I67" s="58"/>
    </row>
    <row r="68" spans="2:9" ht="15.75" thickTop="1" x14ac:dyDescent="0.25">
      <c r="D68" s="95"/>
      <c r="E68" s="95"/>
      <c r="F68" s="95"/>
      <c r="G68" s="95"/>
      <c r="H68" s="95"/>
    </row>
    <row r="69" spans="2:9" x14ac:dyDescent="0.25">
      <c r="B69" s="18"/>
      <c r="C69" s="50"/>
      <c r="D69" s="86"/>
      <c r="E69" s="86"/>
      <c r="F69" s="86"/>
      <c r="G69" s="86"/>
      <c r="H69" s="166"/>
    </row>
    <row r="70" spans="2:9" x14ac:dyDescent="0.25">
      <c r="B70" s="18"/>
      <c r="C70" s="50"/>
      <c r="D70" s="86"/>
      <c r="E70" s="86"/>
      <c r="F70" s="86"/>
      <c r="G70" s="86"/>
      <c r="H70" s="166"/>
    </row>
    <row r="71" spans="2:9" x14ac:dyDescent="0.25">
      <c r="B71" s="13" t="s">
        <v>9</v>
      </c>
      <c r="C71" s="180">
        <f>C67+C43+C29+C23</f>
        <v>0</v>
      </c>
      <c r="D71" s="93">
        <f>ROUND((D23+D29+D43+D67),0)</f>
        <v>0</v>
      </c>
      <c r="E71" s="93">
        <f>ROUND((E23+E29+E43+E67),0)</f>
        <v>0</v>
      </c>
      <c r="F71" s="93">
        <f>ROUND((F23+F29+F43+F67),0)</f>
        <v>0</v>
      </c>
      <c r="G71" s="93">
        <f>ROUND((G23+G29+G43+G67),0)</f>
        <v>0</v>
      </c>
      <c r="H71" s="93">
        <f>ROUND((H23+H29+H43+H67),0)</f>
        <v>0</v>
      </c>
    </row>
    <row r="72" spans="2:9" x14ac:dyDescent="0.25">
      <c r="C72" s="97"/>
      <c r="D72" s="97"/>
      <c r="E72" s="97"/>
      <c r="F72" s="97"/>
      <c r="G72" s="97"/>
      <c r="H72" s="97"/>
    </row>
    <row r="73" spans="2:9" x14ac:dyDescent="0.25">
      <c r="C73" s="32"/>
      <c r="D73" s="97"/>
      <c r="E73" s="97"/>
      <c r="F73" s="97"/>
      <c r="G73" s="97"/>
      <c r="H73" s="97"/>
    </row>
    <row r="74" spans="2:9" x14ac:dyDescent="0.25">
      <c r="B74" s="13" t="s">
        <v>35</v>
      </c>
      <c r="C74" s="54"/>
      <c r="D74" s="169">
        <f>D13-D71</f>
        <v>0</v>
      </c>
      <c r="E74" s="169">
        <f>E13-E71</f>
        <v>0</v>
      </c>
      <c r="F74" s="169">
        <f>F13-F71</f>
        <v>0</v>
      </c>
      <c r="G74" s="169">
        <f>G13-G71</f>
        <v>0</v>
      </c>
      <c r="H74" s="169">
        <f>H13-H71</f>
        <v>0</v>
      </c>
    </row>
    <row r="75" spans="2:9" x14ac:dyDescent="0.25">
      <c r="D75" s="95"/>
      <c r="E75" s="95"/>
      <c r="F75" s="95"/>
      <c r="G75" s="95"/>
      <c r="H75" s="95"/>
    </row>
    <row r="83" spans="5:7" x14ac:dyDescent="0.25">
      <c r="E83" s="95"/>
      <c r="F83" s="95"/>
      <c r="G83" s="95"/>
    </row>
    <row r="84" spans="5:7" x14ac:dyDescent="0.25">
      <c r="E84" s="95"/>
      <c r="F84" s="95"/>
      <c r="G84" s="95"/>
    </row>
  </sheetData>
  <mergeCells count="2">
    <mergeCell ref="B1:I3"/>
    <mergeCell ref="K2:L2"/>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571C17AF-7CA6-4E95-8EF4-1A22DC8C1B09}">
          <x14:formula1>
            <xm:f>'Payroll Allocation'!$A$341:$A$428</xm:f>
          </x14:formula1>
          <xm:sqref>K4</xm:sqref>
        </x14:dataValidation>
        <x14:dataValidation type="list" allowBlank="1" showInputMessage="1" showErrorMessage="1" xr:uid="{6FDF3237-EE4B-4E59-AB9D-3E8DB235E042}">
          <x14:formula1>
            <xm:f>'Payroll Allocation'!$K$341:$K$363</xm:f>
          </x14:formula1>
          <xm:sqref>B44:B66</xm:sqref>
        </x14:dataValidation>
        <x14:dataValidation type="list" allowBlank="1" showInputMessage="1" showErrorMessage="1" xr:uid="{52196901-1B90-4AA6-B572-4F3E0F8F5450}">
          <x14:formula1>
            <xm:f>'Payroll Allocation'!$J$341:$J$375</xm:f>
          </x14:formula1>
          <xm:sqref>B30:B42</xm:sqref>
        </x14:dataValidation>
        <x14:dataValidation type="list" allowBlank="1" showInputMessage="1" showErrorMessage="1" xr:uid="{956FAB30-F71E-4E88-BF65-145FAF24326B}">
          <x14:formula1>
            <xm:f>'Payroll Allocation'!$M$341:$M$344</xm:f>
          </x14:formula1>
          <xm:sqref>B8:B9 B11:B12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7D000-2D16-479D-8231-120677ACA3F7}">
  <sheetPr>
    <tabColor theme="8" tint="0.79998168889431442"/>
  </sheetPr>
  <dimension ref="B1:L79"/>
  <sheetViews>
    <sheetView workbookViewId="0">
      <pane ySplit="6" topLeftCell="A60" activePane="bottomLeft" state="frozen"/>
      <selection activeCell="D17" sqref="D17"/>
      <selection pane="bottomLeft" activeCell="D17" sqref="D17"/>
    </sheetView>
  </sheetViews>
  <sheetFormatPr defaultRowHeight="15" x14ac:dyDescent="0.25"/>
  <cols>
    <col min="2" max="3" width="30.28515625" customWidth="1"/>
    <col min="4" max="4" width="17.42578125" bestFit="1" customWidth="1"/>
    <col min="5" max="5" width="11.85546875" bestFit="1" customWidth="1"/>
    <col min="6" max="8" width="11.85546875" customWidth="1"/>
    <col min="9" max="9" width="97.5703125" customWidth="1"/>
    <col min="11" max="11" width="26" bestFit="1" customWidth="1"/>
  </cols>
  <sheetData>
    <row r="1" spans="2:12" ht="14.45" customHeight="1" x14ac:dyDescent="0.25">
      <c r="B1" s="194" t="s">
        <v>33</v>
      </c>
      <c r="C1" s="194"/>
      <c r="D1" s="194"/>
      <c r="E1" s="194"/>
      <c r="F1" s="194"/>
      <c r="G1" s="194"/>
      <c r="H1" s="194"/>
      <c r="I1" s="194"/>
    </row>
    <row r="2" spans="2:12" ht="14.45" customHeight="1" x14ac:dyDescent="0.25">
      <c r="B2" s="194"/>
      <c r="C2" s="194"/>
      <c r="D2" s="194"/>
      <c r="E2" s="194"/>
      <c r="F2" s="194"/>
      <c r="G2" s="194"/>
      <c r="H2" s="194"/>
      <c r="I2" s="194"/>
      <c r="K2" s="195" t="s">
        <v>120</v>
      </c>
      <c r="L2" s="195"/>
    </row>
    <row r="3" spans="2:12" ht="14.45" customHeight="1" x14ac:dyDescent="0.25">
      <c r="B3" s="194"/>
      <c r="C3" s="194"/>
      <c r="D3" s="194"/>
      <c r="E3" s="194"/>
      <c r="F3" s="194"/>
      <c r="G3" s="194"/>
      <c r="H3" s="194"/>
      <c r="I3" s="194"/>
      <c r="K3" s="107" t="s">
        <v>121</v>
      </c>
      <c r="L3" s="107" t="s">
        <v>122</v>
      </c>
    </row>
    <row r="4" spans="2:12" x14ac:dyDescent="0.25">
      <c r="B4" s="18"/>
      <c r="C4" s="18"/>
      <c r="D4" s="18"/>
      <c r="E4" s="18"/>
      <c r="F4" s="18"/>
      <c r="G4" s="18"/>
      <c r="H4" s="18"/>
      <c r="K4" s="108" t="s">
        <v>71</v>
      </c>
      <c r="L4" s="108">
        <f>VLOOKUP(K4,'Payroll Allocation'!$A$341:$B$428,2,FALSE)</f>
        <v>4000</v>
      </c>
    </row>
    <row r="5" spans="2:12" ht="18.75" x14ac:dyDescent="0.25">
      <c r="B5" s="49" t="s">
        <v>31</v>
      </c>
      <c r="C5" s="49"/>
      <c r="D5" s="49"/>
      <c r="E5" s="49"/>
      <c r="F5" s="99"/>
      <c r="G5" s="99"/>
      <c r="H5" s="99"/>
      <c r="I5" s="23" t="s">
        <v>58</v>
      </c>
    </row>
    <row r="6" spans="2:12" ht="30" x14ac:dyDescent="0.25">
      <c r="B6" s="16" t="s">
        <v>0</v>
      </c>
      <c r="C6" s="14" t="s">
        <v>64</v>
      </c>
      <c r="D6" s="26" t="s">
        <v>60</v>
      </c>
      <c r="E6" s="14" t="s">
        <v>61</v>
      </c>
      <c r="F6" s="14" t="s">
        <v>307</v>
      </c>
      <c r="G6" s="14" t="s">
        <v>308</v>
      </c>
      <c r="H6" s="100" t="s">
        <v>68</v>
      </c>
    </row>
    <row r="7" spans="2:12" x14ac:dyDescent="0.25">
      <c r="B7" s="15" t="s">
        <v>3</v>
      </c>
      <c r="C7" s="15" t="s">
        <v>319</v>
      </c>
      <c r="D7" s="15"/>
      <c r="E7" s="15"/>
      <c r="F7" s="15"/>
      <c r="G7" s="15"/>
      <c r="H7" s="15"/>
    </row>
    <row r="8" spans="2:12" x14ac:dyDescent="0.25">
      <c r="B8" s="18"/>
      <c r="C8" s="50"/>
      <c r="D8" s="162"/>
      <c r="E8" s="162"/>
      <c r="F8" s="162"/>
      <c r="G8" s="162"/>
      <c r="H8" s="162">
        <f>SUM(D8:G8)</f>
        <v>0</v>
      </c>
    </row>
    <row r="9" spans="2:12" x14ac:dyDescent="0.25">
      <c r="B9" s="18"/>
      <c r="C9" s="18"/>
      <c r="D9" s="162"/>
      <c r="E9" s="162"/>
      <c r="F9" s="162"/>
      <c r="G9" s="162"/>
      <c r="H9" s="162">
        <f>SUM(D9:G9)</f>
        <v>0</v>
      </c>
    </row>
    <row r="10" spans="2:12" x14ac:dyDescent="0.25">
      <c r="B10" s="27" t="s">
        <v>4</v>
      </c>
      <c r="C10" s="27" t="s">
        <v>319</v>
      </c>
      <c r="D10" s="163"/>
      <c r="E10" s="163"/>
      <c r="F10" s="163"/>
      <c r="G10" s="163"/>
      <c r="H10" s="163"/>
    </row>
    <row r="11" spans="2:12" x14ac:dyDescent="0.25">
      <c r="B11" s="9"/>
      <c r="C11" s="9"/>
      <c r="D11" s="162"/>
      <c r="E11" s="162"/>
      <c r="F11" s="162"/>
      <c r="G11" s="162"/>
      <c r="H11" s="162">
        <f>SUM(D11:G11)</f>
        <v>0</v>
      </c>
    </row>
    <row r="12" spans="2:12" x14ac:dyDescent="0.25">
      <c r="B12" s="18"/>
      <c r="C12" s="18"/>
      <c r="D12" s="162"/>
      <c r="E12" s="162"/>
      <c r="F12" s="162"/>
      <c r="G12" s="162"/>
      <c r="H12" s="162">
        <f>SUM(D12:G12)</f>
        <v>0</v>
      </c>
    </row>
    <row r="13" spans="2:12" x14ac:dyDescent="0.25">
      <c r="B13" s="11" t="s">
        <v>7</v>
      </c>
      <c r="C13" s="11"/>
      <c r="D13" s="164">
        <f>SUM(D8:D12)</f>
        <v>0</v>
      </c>
      <c r="E13" s="164">
        <f t="shared" ref="E13:G13" si="0">SUM(E8:E12)</f>
        <v>0</v>
      </c>
      <c r="F13" s="164">
        <f t="shared" si="0"/>
        <v>0</v>
      </c>
      <c r="G13" s="164">
        <f t="shared" si="0"/>
        <v>0</v>
      </c>
      <c r="H13" s="164">
        <f>D13+E13</f>
        <v>0</v>
      </c>
    </row>
    <row r="14" spans="2:12" x14ac:dyDescent="0.25">
      <c r="B14" s="7"/>
      <c r="C14" s="7"/>
      <c r="D14" s="165"/>
      <c r="E14" s="165"/>
      <c r="F14" s="165"/>
      <c r="G14" s="165"/>
      <c r="H14" s="165"/>
    </row>
    <row r="15" spans="2:12" x14ac:dyDescent="0.25">
      <c r="B15" s="18"/>
      <c r="C15" s="18"/>
      <c r="D15" s="162"/>
      <c r="E15" s="162"/>
      <c r="F15" s="162"/>
      <c r="G15" s="162"/>
      <c r="H15" s="162"/>
    </row>
    <row r="16" spans="2:12" ht="18.75" x14ac:dyDescent="0.25">
      <c r="B16" s="28" t="s">
        <v>8</v>
      </c>
      <c r="C16" s="28" t="s">
        <v>54</v>
      </c>
      <c r="D16" s="167"/>
      <c r="E16" s="167"/>
      <c r="F16" s="168"/>
      <c r="G16" s="168"/>
      <c r="H16" s="168"/>
      <c r="I16" s="23" t="s">
        <v>34</v>
      </c>
    </row>
    <row r="17" spans="2:9" x14ac:dyDescent="0.25">
      <c r="B17" s="157" t="s">
        <v>301</v>
      </c>
      <c r="C17" s="156">
        <f>SUMIF('Payroll Allocation'!$C$4:$C$15,'Program 1'!B17,'Payroll Allocation'!$L$4:$L$15)</f>
        <v>0</v>
      </c>
      <c r="D17" s="86"/>
      <c r="E17" s="86"/>
      <c r="F17" s="86"/>
      <c r="G17" s="86"/>
      <c r="H17" s="86">
        <f>SUM(D17:G17)</f>
        <v>0</v>
      </c>
      <c r="I17" s="91"/>
    </row>
    <row r="18" spans="2:9" x14ac:dyDescent="0.25">
      <c r="B18" s="157" t="s">
        <v>302</v>
      </c>
      <c r="C18" s="156">
        <f>SUMIF('Payroll Allocation'!$C$4:$C$15,'Program 1'!B18,'Payroll Allocation'!$L$4:$L$15)</f>
        <v>0</v>
      </c>
      <c r="D18" s="86"/>
      <c r="E18" s="86"/>
      <c r="F18" s="86"/>
      <c r="G18" s="86"/>
      <c r="H18" s="86">
        <f>SUM(D18:G18)</f>
        <v>0</v>
      </c>
    </row>
    <row r="19" spans="2:9" x14ac:dyDescent="0.25">
      <c r="B19" s="18" t="s">
        <v>74</v>
      </c>
      <c r="C19" s="86"/>
      <c r="D19" s="86"/>
      <c r="E19" s="86"/>
      <c r="F19" s="86"/>
      <c r="G19" s="86"/>
      <c r="H19" s="86">
        <f t="shared" ref="H19:H28" si="1">SUM(D19:G19)</f>
        <v>0</v>
      </c>
    </row>
    <row r="20" spans="2:9" x14ac:dyDescent="0.25">
      <c r="B20" s="18" t="s">
        <v>75</v>
      </c>
      <c r="C20" s="86"/>
      <c r="D20" s="86"/>
      <c r="E20" s="86"/>
      <c r="F20" s="86"/>
      <c r="G20" s="86"/>
      <c r="H20" s="86">
        <f t="shared" si="1"/>
        <v>0</v>
      </c>
    </row>
    <row r="21" spans="2:9" x14ac:dyDescent="0.25">
      <c r="B21" s="18" t="s">
        <v>76</v>
      </c>
      <c r="C21" s="86"/>
      <c r="D21" s="86"/>
      <c r="E21" s="86"/>
      <c r="F21" s="86"/>
      <c r="G21" s="86"/>
      <c r="H21" s="86">
        <f t="shared" si="1"/>
        <v>0</v>
      </c>
    </row>
    <row r="22" spans="2:9" x14ac:dyDescent="0.25">
      <c r="B22" s="18" t="s">
        <v>77</v>
      </c>
      <c r="C22" s="86"/>
      <c r="D22" s="86"/>
      <c r="E22" s="86"/>
      <c r="F22" s="86"/>
      <c r="G22" s="86"/>
      <c r="H22" s="86">
        <f t="shared" si="1"/>
        <v>0</v>
      </c>
    </row>
    <row r="23" spans="2:9" ht="15.75" thickBot="1" x14ac:dyDescent="0.3">
      <c r="B23" s="51" t="s">
        <v>10</v>
      </c>
      <c r="C23" s="87">
        <f>SUM(C17:C22)</f>
        <v>0</v>
      </c>
      <c r="D23" s="87">
        <f t="shared" ref="D23:H23" si="2">SUM(D17:D22)</f>
        <v>0</v>
      </c>
      <c r="E23" s="87">
        <f t="shared" si="2"/>
        <v>0</v>
      </c>
      <c r="F23" s="87">
        <f t="shared" si="2"/>
        <v>0</v>
      </c>
      <c r="G23" s="87">
        <f t="shared" si="2"/>
        <v>0</v>
      </c>
      <c r="H23" s="87">
        <f t="shared" si="2"/>
        <v>0</v>
      </c>
      <c r="I23" s="52"/>
    </row>
    <row r="24" spans="2:9" ht="15.75" thickTop="1" x14ac:dyDescent="0.25">
      <c r="B24" s="157" t="s">
        <v>55</v>
      </c>
      <c r="C24" s="156">
        <f>+(C17+C18+C19+C20+C21)*0.0765</f>
        <v>0</v>
      </c>
      <c r="D24" s="88"/>
      <c r="E24" s="88"/>
      <c r="F24" s="88"/>
      <c r="G24" s="88"/>
      <c r="H24" s="86">
        <f t="shared" si="1"/>
        <v>0</v>
      </c>
      <c r="I24" s="57"/>
    </row>
    <row r="25" spans="2:9" x14ac:dyDescent="0.25">
      <c r="B25" s="158" t="s">
        <v>78</v>
      </c>
      <c r="C25" s="156">
        <f>'Payroll Allocation'!L32</f>
        <v>0</v>
      </c>
      <c r="D25" s="88"/>
      <c r="E25" s="88"/>
      <c r="F25" s="88"/>
      <c r="G25" s="88"/>
      <c r="H25" s="86">
        <f t="shared" si="1"/>
        <v>0</v>
      </c>
      <c r="I25" s="57"/>
    </row>
    <row r="26" spans="2:9" x14ac:dyDescent="0.25">
      <c r="B26" s="158" t="s">
        <v>12</v>
      </c>
      <c r="C26" s="156">
        <f>'Payroll Allocation'!L48</f>
        <v>0</v>
      </c>
      <c r="D26" s="88"/>
      <c r="E26" s="88"/>
      <c r="F26" s="88"/>
      <c r="G26" s="88"/>
      <c r="H26" s="86">
        <f t="shared" si="1"/>
        <v>0</v>
      </c>
      <c r="I26" s="57"/>
    </row>
    <row r="27" spans="2:9" x14ac:dyDescent="0.25">
      <c r="B27" s="158" t="s">
        <v>80</v>
      </c>
      <c r="C27" s="156">
        <f>'Payroll Allocation'!L64</f>
        <v>0</v>
      </c>
      <c r="D27" s="88"/>
      <c r="E27" s="88"/>
      <c r="F27" s="88"/>
      <c r="G27" s="88"/>
      <c r="H27" s="86">
        <f>SUM(D27:G27)</f>
        <v>0</v>
      </c>
      <c r="I27" s="57"/>
    </row>
    <row r="28" spans="2:9" x14ac:dyDescent="0.25">
      <c r="B28" t="s">
        <v>79</v>
      </c>
      <c r="C28" s="88"/>
      <c r="D28" s="88"/>
      <c r="E28" s="88"/>
      <c r="F28" s="88"/>
      <c r="G28" s="88"/>
      <c r="H28" s="86">
        <f t="shared" si="1"/>
        <v>0</v>
      </c>
      <c r="I28" s="57"/>
    </row>
    <row r="29" spans="2:9" ht="15.75" thickBot="1" x14ac:dyDescent="0.3">
      <c r="B29" s="55" t="s">
        <v>13</v>
      </c>
      <c r="C29" s="89">
        <f>SUM(C24:C28)</f>
        <v>0</v>
      </c>
      <c r="D29" s="89">
        <f>SUM(D24:D28)</f>
        <v>0</v>
      </c>
      <c r="E29" s="89">
        <f t="shared" ref="E29:H29" si="3">SUM(E24:E28)</f>
        <v>0</v>
      </c>
      <c r="F29" s="89">
        <f t="shared" si="3"/>
        <v>0</v>
      </c>
      <c r="G29" s="89">
        <f>SUM(G24:G28)</f>
        <v>0</v>
      </c>
      <c r="H29" s="89">
        <f t="shared" si="3"/>
        <v>0</v>
      </c>
      <c r="I29" s="58"/>
    </row>
    <row r="30" spans="2:9" ht="15.75" thickTop="1" x14ac:dyDescent="0.25">
      <c r="B30" s="56"/>
      <c r="C30" s="88"/>
      <c r="D30" s="88"/>
      <c r="E30" s="88"/>
      <c r="F30" s="88"/>
      <c r="G30" s="88"/>
      <c r="H30" s="86">
        <f>SUM(D30:G30)</f>
        <v>0</v>
      </c>
      <c r="I30" s="57"/>
    </row>
    <row r="31" spans="2:9" x14ac:dyDescent="0.25">
      <c r="B31" s="56"/>
      <c r="C31" s="86"/>
      <c r="D31" s="86"/>
      <c r="E31" s="86"/>
      <c r="F31" s="86"/>
      <c r="G31" s="86"/>
      <c r="H31" s="86">
        <f t="shared" ref="H31:H42" si="4">SUM(D31:G31)</f>
        <v>0</v>
      </c>
      <c r="I31" s="57"/>
    </row>
    <row r="32" spans="2:9" x14ac:dyDescent="0.25">
      <c r="B32" s="56"/>
      <c r="C32" s="86"/>
      <c r="D32" s="86"/>
      <c r="E32" s="86"/>
      <c r="F32" s="86"/>
      <c r="G32" s="86"/>
      <c r="H32" s="86">
        <f t="shared" si="4"/>
        <v>0</v>
      </c>
      <c r="I32" s="57"/>
    </row>
    <row r="33" spans="2:9" x14ac:dyDescent="0.25">
      <c r="B33" s="56"/>
      <c r="C33" s="86"/>
      <c r="D33" s="86"/>
      <c r="E33" s="86"/>
      <c r="F33" s="86"/>
      <c r="G33" s="86"/>
      <c r="H33" s="86">
        <f t="shared" si="4"/>
        <v>0</v>
      </c>
      <c r="I33" s="57"/>
    </row>
    <row r="34" spans="2:9" x14ac:dyDescent="0.25">
      <c r="B34" s="56"/>
      <c r="C34" s="86"/>
      <c r="D34" s="86"/>
      <c r="E34" s="86"/>
      <c r="F34" s="86"/>
      <c r="G34" s="86"/>
      <c r="H34" s="86">
        <f t="shared" si="4"/>
        <v>0</v>
      </c>
      <c r="I34" s="57"/>
    </row>
    <row r="35" spans="2:9" x14ac:dyDescent="0.25">
      <c r="B35" s="56"/>
      <c r="C35" s="86"/>
      <c r="D35" s="86"/>
      <c r="E35" s="86"/>
      <c r="F35" s="86"/>
      <c r="G35" s="86"/>
      <c r="H35" s="86">
        <f t="shared" si="4"/>
        <v>0</v>
      </c>
      <c r="I35" s="57"/>
    </row>
    <row r="36" spans="2:9" x14ac:dyDescent="0.25">
      <c r="B36" s="56"/>
      <c r="C36" s="86"/>
      <c r="D36" s="86"/>
      <c r="E36" s="86"/>
      <c r="F36" s="86"/>
      <c r="G36" s="86"/>
      <c r="H36" s="86">
        <f t="shared" si="4"/>
        <v>0</v>
      </c>
      <c r="I36" s="57"/>
    </row>
    <row r="37" spans="2:9" x14ac:dyDescent="0.25">
      <c r="B37" s="56"/>
      <c r="C37" s="86"/>
      <c r="D37" s="86"/>
      <c r="E37" s="86"/>
      <c r="F37" s="86"/>
      <c r="G37" s="86"/>
      <c r="H37" s="86">
        <f t="shared" si="4"/>
        <v>0</v>
      </c>
      <c r="I37" s="57"/>
    </row>
    <row r="38" spans="2:9" x14ac:dyDescent="0.25">
      <c r="B38" s="56"/>
      <c r="C38" s="86"/>
      <c r="D38" s="86"/>
      <c r="E38" s="86"/>
      <c r="F38" s="86"/>
      <c r="G38" s="86"/>
      <c r="H38" s="86">
        <f t="shared" si="4"/>
        <v>0</v>
      </c>
      <c r="I38" s="57"/>
    </row>
    <row r="39" spans="2:9" x14ac:dyDescent="0.25">
      <c r="B39" s="56"/>
      <c r="C39" s="86"/>
      <c r="D39" s="86"/>
      <c r="E39" s="86"/>
      <c r="F39" s="86"/>
      <c r="G39" s="86"/>
      <c r="H39" s="86">
        <f t="shared" si="4"/>
        <v>0</v>
      </c>
      <c r="I39" s="57"/>
    </row>
    <row r="40" spans="2:9" x14ac:dyDescent="0.25">
      <c r="B40" s="56"/>
      <c r="C40" s="86"/>
      <c r="D40" s="86"/>
      <c r="E40" s="86"/>
      <c r="F40" s="86"/>
      <c r="G40" s="86"/>
      <c r="H40" s="86">
        <f t="shared" si="4"/>
        <v>0</v>
      </c>
      <c r="I40" s="57"/>
    </row>
    <row r="41" spans="2:9" x14ac:dyDescent="0.25">
      <c r="B41" s="56"/>
      <c r="C41" s="86"/>
      <c r="D41" s="86"/>
      <c r="E41" s="86"/>
      <c r="F41" s="86"/>
      <c r="G41" s="86"/>
      <c r="H41" s="86">
        <f t="shared" si="4"/>
        <v>0</v>
      </c>
      <c r="I41" s="57"/>
    </row>
    <row r="42" spans="2:9" x14ac:dyDescent="0.25">
      <c r="B42" s="56"/>
      <c r="C42" s="86"/>
      <c r="D42" s="86"/>
      <c r="E42" s="86"/>
      <c r="F42" s="86"/>
      <c r="G42" s="86"/>
      <c r="H42" s="86">
        <f t="shared" si="4"/>
        <v>0</v>
      </c>
      <c r="I42" s="57"/>
    </row>
    <row r="43" spans="2:9" s="57" customFormat="1" ht="15.75" thickBot="1" x14ac:dyDescent="0.3">
      <c r="B43" s="51" t="s">
        <v>313</v>
      </c>
      <c r="C43" s="89">
        <f t="shared" ref="C43:H43" si="5">SUM(C30:C42)</f>
        <v>0</v>
      </c>
      <c r="D43" s="89">
        <f t="shared" si="5"/>
        <v>0</v>
      </c>
      <c r="E43" s="89">
        <f t="shared" si="5"/>
        <v>0</v>
      </c>
      <c r="F43" s="89">
        <f t="shared" si="5"/>
        <v>0</v>
      </c>
      <c r="G43" s="89">
        <f t="shared" si="5"/>
        <v>0</v>
      </c>
      <c r="H43" s="89">
        <f t="shared" si="5"/>
        <v>0</v>
      </c>
      <c r="I43" s="58"/>
    </row>
    <row r="44" spans="2:9" ht="15.75" thickTop="1" x14ac:dyDescent="0.25">
      <c r="B44" s="56"/>
      <c r="C44" s="86"/>
      <c r="D44" s="86"/>
      <c r="E44" s="86"/>
      <c r="F44" s="86"/>
      <c r="G44" s="86"/>
      <c r="H44" s="86">
        <f>SUM(D44:G44)</f>
        <v>0</v>
      </c>
    </row>
    <row r="45" spans="2:9" x14ac:dyDescent="0.25">
      <c r="B45" s="56"/>
      <c r="C45" s="86"/>
      <c r="D45" s="86"/>
      <c r="E45" s="86"/>
      <c r="F45" s="86"/>
      <c r="G45" s="86"/>
      <c r="H45" s="86">
        <f t="shared" ref="H45:H66" si="6">SUM(D45:G45)</f>
        <v>0</v>
      </c>
    </row>
    <row r="46" spans="2:9" x14ac:dyDescent="0.25">
      <c r="B46" s="56"/>
      <c r="C46" s="86"/>
      <c r="D46" s="86"/>
      <c r="E46" s="86"/>
      <c r="F46" s="86"/>
      <c r="G46" s="86"/>
      <c r="H46" s="86">
        <f t="shared" si="6"/>
        <v>0</v>
      </c>
    </row>
    <row r="47" spans="2:9" x14ac:dyDescent="0.25">
      <c r="B47" s="56"/>
      <c r="C47" s="86"/>
      <c r="D47" s="86"/>
      <c r="E47" s="86"/>
      <c r="F47" s="86"/>
      <c r="G47" s="86"/>
      <c r="H47" s="86">
        <f t="shared" si="6"/>
        <v>0</v>
      </c>
    </row>
    <row r="48" spans="2:9" x14ac:dyDescent="0.25">
      <c r="B48" s="56"/>
      <c r="C48" s="86"/>
      <c r="D48" s="86"/>
      <c r="E48" s="86"/>
      <c r="F48" s="86"/>
      <c r="G48" s="86"/>
      <c r="H48" s="86">
        <f t="shared" si="6"/>
        <v>0</v>
      </c>
    </row>
    <row r="49" spans="2:9" x14ac:dyDescent="0.25">
      <c r="B49" s="56"/>
      <c r="C49" s="86"/>
      <c r="D49" s="86"/>
      <c r="E49" s="86"/>
      <c r="F49" s="86"/>
      <c r="G49" s="86"/>
      <c r="H49" s="86">
        <f t="shared" si="6"/>
        <v>0</v>
      </c>
    </row>
    <row r="50" spans="2:9" x14ac:dyDescent="0.25">
      <c r="B50" s="56"/>
      <c r="C50" s="86"/>
      <c r="D50" s="86"/>
      <c r="E50" s="86"/>
      <c r="F50" s="86"/>
      <c r="G50" s="86"/>
      <c r="H50" s="86">
        <f t="shared" si="6"/>
        <v>0</v>
      </c>
    </row>
    <row r="51" spans="2:9" x14ac:dyDescent="0.25">
      <c r="B51" s="56"/>
      <c r="C51" s="86"/>
      <c r="D51" s="86"/>
      <c r="E51" s="86"/>
      <c r="F51" s="86"/>
      <c r="G51" s="86"/>
      <c r="H51" s="86">
        <f t="shared" si="6"/>
        <v>0</v>
      </c>
    </row>
    <row r="52" spans="2:9" x14ac:dyDescent="0.25">
      <c r="B52" s="56"/>
      <c r="C52" s="86"/>
      <c r="D52" s="86"/>
      <c r="E52" s="86"/>
      <c r="F52" s="86"/>
      <c r="G52" s="86"/>
      <c r="H52" s="86">
        <f t="shared" si="6"/>
        <v>0</v>
      </c>
    </row>
    <row r="53" spans="2:9" x14ac:dyDescent="0.25">
      <c r="B53" s="56"/>
      <c r="C53" s="90"/>
      <c r="D53" s="90"/>
      <c r="E53" s="90"/>
      <c r="F53" s="90"/>
      <c r="G53" s="90"/>
      <c r="H53" s="86">
        <f t="shared" si="6"/>
        <v>0</v>
      </c>
      <c r="I53" s="48"/>
    </row>
    <row r="54" spans="2:9" x14ac:dyDescent="0.25">
      <c r="B54" s="56"/>
      <c r="C54" s="90"/>
      <c r="D54" s="90"/>
      <c r="E54" s="90"/>
      <c r="F54" s="90"/>
      <c r="G54" s="90"/>
      <c r="H54" s="86">
        <f t="shared" si="6"/>
        <v>0</v>
      </c>
      <c r="I54" s="48"/>
    </row>
    <row r="55" spans="2:9" x14ac:dyDescent="0.25">
      <c r="B55" s="56"/>
      <c r="C55" s="90"/>
      <c r="D55" s="90"/>
      <c r="E55" s="90"/>
      <c r="F55" s="90"/>
      <c r="G55" s="90"/>
      <c r="H55" s="86">
        <f t="shared" si="6"/>
        <v>0</v>
      </c>
      <c r="I55" s="48"/>
    </row>
    <row r="56" spans="2:9" x14ac:dyDescent="0.25">
      <c r="B56" s="56"/>
      <c r="C56" s="86"/>
      <c r="D56" s="86"/>
      <c r="E56" s="86"/>
      <c r="F56" s="86"/>
      <c r="G56" s="86"/>
      <c r="H56" s="86">
        <f t="shared" si="6"/>
        <v>0</v>
      </c>
    </row>
    <row r="57" spans="2:9" x14ac:dyDescent="0.25">
      <c r="B57" s="56"/>
      <c r="C57" s="86"/>
      <c r="D57" s="86"/>
      <c r="E57" s="86"/>
      <c r="F57" s="86"/>
      <c r="G57" s="86"/>
      <c r="H57" s="86">
        <f t="shared" si="6"/>
        <v>0</v>
      </c>
    </row>
    <row r="58" spans="2:9" x14ac:dyDescent="0.25">
      <c r="B58" s="56"/>
      <c r="C58" s="86"/>
      <c r="D58" s="86"/>
      <c r="E58" s="86"/>
      <c r="F58" s="86"/>
      <c r="G58" s="86"/>
      <c r="H58" s="86">
        <f t="shared" si="6"/>
        <v>0</v>
      </c>
    </row>
    <row r="59" spans="2:9" x14ac:dyDescent="0.25">
      <c r="B59" s="56"/>
      <c r="C59" s="86"/>
      <c r="D59" s="86"/>
      <c r="E59" s="86"/>
      <c r="F59" s="86"/>
      <c r="G59" s="86"/>
      <c r="H59" s="86">
        <f t="shared" si="6"/>
        <v>0</v>
      </c>
    </row>
    <row r="60" spans="2:9" x14ac:dyDescent="0.25">
      <c r="B60" s="56"/>
      <c r="C60" s="86"/>
      <c r="D60" s="86"/>
      <c r="E60" s="86"/>
      <c r="F60" s="86"/>
      <c r="G60" s="86"/>
      <c r="H60" s="86">
        <f t="shared" si="6"/>
        <v>0</v>
      </c>
    </row>
    <row r="61" spans="2:9" x14ac:dyDescent="0.25">
      <c r="B61" s="56"/>
      <c r="C61" s="86"/>
      <c r="D61" s="86"/>
      <c r="E61" s="88"/>
      <c r="F61" s="88"/>
      <c r="G61" s="88"/>
      <c r="H61" s="86">
        <f t="shared" si="6"/>
        <v>0</v>
      </c>
    </row>
    <row r="62" spans="2:9" x14ac:dyDescent="0.25">
      <c r="B62" s="56"/>
      <c r="C62" s="86"/>
      <c r="D62" s="86"/>
      <c r="E62" s="86"/>
      <c r="F62" s="86"/>
      <c r="G62" s="86"/>
      <c r="H62" s="86">
        <f t="shared" si="6"/>
        <v>0</v>
      </c>
    </row>
    <row r="63" spans="2:9" x14ac:dyDescent="0.25">
      <c r="B63" s="56"/>
      <c r="C63" s="86"/>
      <c r="D63" s="86"/>
      <c r="E63" s="86"/>
      <c r="F63" s="86"/>
      <c r="G63" s="86"/>
      <c r="H63" s="86">
        <f t="shared" si="6"/>
        <v>0</v>
      </c>
    </row>
    <row r="64" spans="2:9" x14ac:dyDescent="0.25">
      <c r="B64" s="56"/>
      <c r="C64" s="86"/>
      <c r="D64" s="86"/>
      <c r="E64" s="86"/>
      <c r="F64" s="86"/>
      <c r="G64" s="86"/>
      <c r="H64" s="86">
        <f t="shared" si="6"/>
        <v>0</v>
      </c>
    </row>
    <row r="65" spans="2:9" x14ac:dyDescent="0.25">
      <c r="B65" s="56"/>
      <c r="C65" s="86"/>
      <c r="D65" s="86"/>
      <c r="E65" s="86"/>
      <c r="F65" s="86"/>
      <c r="G65" s="86"/>
      <c r="H65" s="86">
        <f t="shared" si="6"/>
        <v>0</v>
      </c>
    </row>
    <row r="66" spans="2:9" x14ac:dyDescent="0.25">
      <c r="B66" s="56"/>
      <c r="C66" s="86"/>
      <c r="D66" s="86"/>
      <c r="E66" s="86"/>
      <c r="F66" s="86"/>
      <c r="G66" s="86"/>
      <c r="H66" s="86">
        <f t="shared" si="6"/>
        <v>0</v>
      </c>
    </row>
    <row r="67" spans="2:9" ht="15.75" thickBot="1" x14ac:dyDescent="0.3">
      <c r="B67" s="55" t="s">
        <v>314</v>
      </c>
      <c r="C67" s="89">
        <f>SUM(C44:C66)</f>
        <v>0</v>
      </c>
      <c r="D67" s="89">
        <f>SUM(D44:D66)</f>
        <v>0</v>
      </c>
      <c r="E67" s="89">
        <f>SUM(E44:E66)</f>
        <v>0</v>
      </c>
      <c r="F67" s="89">
        <f t="shared" ref="F67:G67" si="7">SUM(F44:F66)</f>
        <v>0</v>
      </c>
      <c r="G67" s="89">
        <f t="shared" si="7"/>
        <v>0</v>
      </c>
      <c r="H67" s="89">
        <f>SUM(H44:H66)</f>
        <v>0</v>
      </c>
      <c r="I67" s="58"/>
    </row>
    <row r="68" spans="2:9" ht="15.75" thickTop="1" x14ac:dyDescent="0.25">
      <c r="D68" s="95"/>
      <c r="E68" s="95"/>
      <c r="F68" s="95"/>
      <c r="G68" s="95"/>
      <c r="H68" s="95"/>
    </row>
    <row r="69" spans="2:9" x14ac:dyDescent="0.25">
      <c r="B69" s="18"/>
      <c r="C69" s="50"/>
      <c r="D69" s="86"/>
      <c r="E69" s="86"/>
      <c r="F69" s="86"/>
      <c r="G69" s="86"/>
      <c r="H69" s="86"/>
    </row>
    <row r="70" spans="2:9" x14ac:dyDescent="0.25">
      <c r="B70" s="18"/>
      <c r="C70" s="50"/>
      <c r="D70" s="86"/>
      <c r="E70" s="86"/>
      <c r="F70" s="86"/>
      <c r="G70" s="86"/>
      <c r="H70" s="86"/>
    </row>
    <row r="71" spans="2:9" x14ac:dyDescent="0.25">
      <c r="B71" s="13" t="s">
        <v>9</v>
      </c>
      <c r="C71" s="180">
        <f>C67+C43+C29+C23</f>
        <v>0</v>
      </c>
      <c r="D71" s="93">
        <f>ROUND((D23+D29+D43+D67),0)</f>
        <v>0</v>
      </c>
      <c r="E71" s="93">
        <f>ROUND((E23+E29+E43+E67),0)</f>
        <v>0</v>
      </c>
      <c r="F71" s="93">
        <f>ROUND((F23+F29+F43+F67),0)</f>
        <v>0</v>
      </c>
      <c r="G71" s="93">
        <f>ROUND((G23+G29+G43+G67),0)</f>
        <v>0</v>
      </c>
      <c r="H71" s="93">
        <f>ROUND((H23+H29+H43+H67),0)</f>
        <v>0</v>
      </c>
    </row>
    <row r="72" spans="2:9" x14ac:dyDescent="0.25">
      <c r="C72" s="97"/>
      <c r="D72" s="97"/>
      <c r="E72" s="97"/>
      <c r="F72" s="97"/>
      <c r="G72" s="97"/>
      <c r="H72" s="97"/>
    </row>
    <row r="73" spans="2:9" x14ac:dyDescent="0.25">
      <c r="C73" s="32"/>
      <c r="D73" s="97"/>
      <c r="E73" s="97"/>
      <c r="F73" s="97"/>
      <c r="G73" s="97"/>
      <c r="H73" s="97"/>
    </row>
    <row r="74" spans="2:9" x14ac:dyDescent="0.25">
      <c r="B74" s="13" t="s">
        <v>35</v>
      </c>
      <c r="C74" s="54"/>
      <c r="D74" s="169">
        <f>D13-D71</f>
        <v>0</v>
      </c>
      <c r="E74" s="169">
        <f>E13-E71</f>
        <v>0</v>
      </c>
      <c r="F74" s="169">
        <f>F13-F71</f>
        <v>0</v>
      </c>
      <c r="G74" s="169">
        <f>G13-G71</f>
        <v>0</v>
      </c>
      <c r="H74" s="169">
        <f>H13-H71</f>
        <v>0</v>
      </c>
    </row>
    <row r="75" spans="2:9" x14ac:dyDescent="0.25">
      <c r="D75" s="95"/>
      <c r="E75" s="95"/>
      <c r="F75" s="95"/>
      <c r="G75" s="95"/>
      <c r="H75" s="95"/>
    </row>
    <row r="79" spans="2:9" x14ac:dyDescent="0.25">
      <c r="D79" s="101"/>
    </row>
  </sheetData>
  <mergeCells count="2">
    <mergeCell ref="B1:I3"/>
    <mergeCell ref="K2:L2"/>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7DB38743-BBEB-4E70-9F0E-5FF4517C94B8}">
          <x14:formula1>
            <xm:f>'Payroll Allocation'!$A$341:$A$428</xm:f>
          </x14:formula1>
          <xm:sqref>K4</xm:sqref>
        </x14:dataValidation>
        <x14:dataValidation type="list" allowBlank="1" showInputMessage="1" showErrorMessage="1" xr:uid="{C9191A26-936D-4AD5-B8A0-0C71C3AC0DF5}">
          <x14:formula1>
            <xm:f>'Payroll Allocation'!$K$341:$K$363</xm:f>
          </x14:formula1>
          <xm:sqref>B44:B66</xm:sqref>
        </x14:dataValidation>
        <x14:dataValidation type="list" allowBlank="1" showInputMessage="1" showErrorMessage="1" xr:uid="{14CDB609-7B22-4BAA-89F5-6985483A76EC}">
          <x14:formula1>
            <xm:f>'Payroll Allocation'!$J$341:$J$375</xm:f>
          </x14:formula1>
          <xm:sqref>B30:B42</xm:sqref>
        </x14:dataValidation>
        <x14:dataValidation type="list" allowBlank="1" showInputMessage="1" showErrorMessage="1" xr:uid="{736D0A13-9B98-4C56-BFCF-D6FC0B8E8730}">
          <x14:formula1>
            <xm:f>'Payroll Allocation'!$M$341:$M$344</xm:f>
          </x14:formula1>
          <xm:sqref>B8:B9 B11:B12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1E1C0-2125-4B78-B42E-1A21C4F66E48}">
  <sheetPr>
    <tabColor theme="8" tint="0.79998168889431442"/>
  </sheetPr>
  <dimension ref="B1:L79"/>
  <sheetViews>
    <sheetView workbookViewId="0">
      <pane ySplit="6" topLeftCell="A61" activePane="bottomLeft" state="frozen"/>
      <selection activeCell="D17" sqref="D17"/>
      <selection pane="bottomLeft" activeCell="D17" sqref="D17"/>
    </sheetView>
  </sheetViews>
  <sheetFormatPr defaultRowHeight="15" x14ac:dyDescent="0.25"/>
  <cols>
    <col min="2" max="3" width="30.28515625" customWidth="1"/>
    <col min="4" max="4" width="17.42578125" bestFit="1" customWidth="1"/>
    <col min="5" max="5" width="11.85546875" bestFit="1" customWidth="1"/>
    <col min="6" max="8" width="11.85546875" customWidth="1"/>
    <col min="9" max="9" width="97.5703125" customWidth="1"/>
    <col min="11" max="11" width="26" bestFit="1" customWidth="1"/>
  </cols>
  <sheetData>
    <row r="1" spans="2:12" ht="14.45" customHeight="1" x14ac:dyDescent="0.25">
      <c r="B1" s="194" t="s">
        <v>309</v>
      </c>
      <c r="C1" s="194"/>
      <c r="D1" s="194"/>
      <c r="E1" s="194"/>
      <c r="F1" s="194"/>
      <c r="G1" s="194"/>
      <c r="H1" s="194"/>
      <c r="I1" s="194"/>
    </row>
    <row r="2" spans="2:12" ht="14.45" customHeight="1" x14ac:dyDescent="0.25">
      <c r="B2" s="194"/>
      <c r="C2" s="194"/>
      <c r="D2" s="194"/>
      <c r="E2" s="194"/>
      <c r="F2" s="194"/>
      <c r="G2" s="194"/>
      <c r="H2" s="194"/>
      <c r="I2" s="194"/>
      <c r="K2" s="195" t="s">
        <v>120</v>
      </c>
      <c r="L2" s="195"/>
    </row>
    <row r="3" spans="2:12" ht="14.45" customHeight="1" x14ac:dyDescent="0.25">
      <c r="B3" s="194"/>
      <c r="C3" s="194"/>
      <c r="D3" s="194"/>
      <c r="E3" s="194"/>
      <c r="F3" s="194"/>
      <c r="G3" s="194"/>
      <c r="H3" s="194"/>
      <c r="I3" s="194"/>
      <c r="K3" s="107" t="s">
        <v>121</v>
      </c>
      <c r="L3" s="107" t="s">
        <v>122</v>
      </c>
    </row>
    <row r="4" spans="2:12" x14ac:dyDescent="0.25">
      <c r="B4" s="18"/>
      <c r="C4" s="18"/>
      <c r="D4" s="18"/>
      <c r="E4" s="18"/>
      <c r="F4" s="18"/>
      <c r="G4" s="18"/>
      <c r="H4" s="18"/>
      <c r="K4" s="108" t="s">
        <v>72</v>
      </c>
      <c r="L4" s="108">
        <f>VLOOKUP(K4,'Payroll Allocation'!$A$341:$B$428,2,FALSE)</f>
        <v>4200</v>
      </c>
    </row>
    <row r="5" spans="2:12" ht="18.75" x14ac:dyDescent="0.25">
      <c r="B5" s="49" t="s">
        <v>31</v>
      </c>
      <c r="C5" s="49"/>
      <c r="D5" s="49"/>
      <c r="E5" s="49"/>
      <c r="F5" s="99"/>
      <c r="G5" s="99"/>
      <c r="H5" s="99"/>
      <c r="I5" s="23" t="s">
        <v>58</v>
      </c>
    </row>
    <row r="6" spans="2:12" ht="30" x14ac:dyDescent="0.25">
      <c r="B6" s="16" t="s">
        <v>0</v>
      </c>
      <c r="C6" s="14" t="s">
        <v>64</v>
      </c>
      <c r="D6" s="26" t="s">
        <v>60</v>
      </c>
      <c r="E6" s="14" t="s">
        <v>61</v>
      </c>
      <c r="F6" s="14" t="s">
        <v>307</v>
      </c>
      <c r="G6" s="14" t="s">
        <v>308</v>
      </c>
      <c r="H6" s="100" t="s">
        <v>68</v>
      </c>
    </row>
    <row r="7" spans="2:12" x14ac:dyDescent="0.25">
      <c r="B7" s="15" t="s">
        <v>3</v>
      </c>
      <c r="C7" s="15" t="s">
        <v>319</v>
      </c>
      <c r="D7" s="15"/>
      <c r="E7" s="15"/>
      <c r="F7" s="15"/>
      <c r="G7" s="15"/>
      <c r="H7" s="15"/>
    </row>
    <row r="8" spans="2:12" x14ac:dyDescent="0.25">
      <c r="B8" s="18"/>
      <c r="C8" s="50"/>
      <c r="D8" s="162"/>
      <c r="E8" s="162"/>
      <c r="F8" s="162"/>
      <c r="G8" s="162"/>
      <c r="H8" s="162">
        <f>SUM(D8:G8)</f>
        <v>0</v>
      </c>
    </row>
    <row r="9" spans="2:12" x14ac:dyDescent="0.25">
      <c r="B9" s="18"/>
      <c r="C9" s="18"/>
      <c r="D9" s="162"/>
      <c r="E9" s="162"/>
      <c r="F9" s="162"/>
      <c r="G9" s="162"/>
      <c r="H9" s="162">
        <f>SUM(D9:G9)</f>
        <v>0</v>
      </c>
    </row>
    <row r="10" spans="2:12" x14ac:dyDescent="0.25">
      <c r="B10" s="27" t="s">
        <v>4</v>
      </c>
      <c r="C10" s="27" t="s">
        <v>319</v>
      </c>
      <c r="D10" s="163"/>
      <c r="E10" s="163"/>
      <c r="F10" s="163"/>
      <c r="G10" s="163"/>
      <c r="H10" s="163"/>
    </row>
    <row r="11" spans="2:12" x14ac:dyDescent="0.25">
      <c r="B11" s="9"/>
      <c r="C11" s="9"/>
      <c r="D11" s="162"/>
      <c r="E11" s="162"/>
      <c r="F11" s="162"/>
      <c r="G11" s="162"/>
      <c r="H11" s="162">
        <f>SUM(D11:G11)</f>
        <v>0</v>
      </c>
    </row>
    <row r="12" spans="2:12" x14ac:dyDescent="0.25">
      <c r="B12" s="18"/>
      <c r="C12" s="18"/>
      <c r="D12" s="162"/>
      <c r="E12" s="162"/>
      <c r="F12" s="162"/>
      <c r="G12" s="162"/>
      <c r="H12" s="162">
        <f>SUM(D12:G12)</f>
        <v>0</v>
      </c>
    </row>
    <row r="13" spans="2:12" x14ac:dyDescent="0.25">
      <c r="B13" s="11" t="s">
        <v>7</v>
      </c>
      <c r="C13" s="11"/>
      <c r="D13" s="164">
        <f>SUM(D8:D12)</f>
        <v>0</v>
      </c>
      <c r="E13" s="164">
        <f t="shared" ref="E13:G13" si="0">SUM(E8:E12)</f>
        <v>0</v>
      </c>
      <c r="F13" s="164">
        <f t="shared" si="0"/>
        <v>0</v>
      </c>
      <c r="G13" s="164">
        <f t="shared" si="0"/>
        <v>0</v>
      </c>
      <c r="H13" s="164">
        <f>D13+E13</f>
        <v>0</v>
      </c>
    </row>
    <row r="14" spans="2:12" x14ac:dyDescent="0.25">
      <c r="B14" s="7"/>
      <c r="C14" s="7"/>
      <c r="D14" s="165"/>
      <c r="E14" s="165"/>
      <c r="F14" s="165"/>
      <c r="G14" s="165"/>
      <c r="H14" s="165"/>
    </row>
    <row r="15" spans="2:12" x14ac:dyDescent="0.25">
      <c r="B15" s="18"/>
      <c r="C15" s="18"/>
      <c r="D15" s="162"/>
      <c r="E15" s="162"/>
      <c r="F15" s="162"/>
      <c r="G15" s="162"/>
      <c r="H15" s="162"/>
    </row>
    <row r="16" spans="2:12" ht="18.75" x14ac:dyDescent="0.25">
      <c r="B16" s="28" t="s">
        <v>8</v>
      </c>
      <c r="C16" s="28" t="s">
        <v>54</v>
      </c>
      <c r="D16" s="167"/>
      <c r="E16" s="167"/>
      <c r="F16" s="168"/>
      <c r="G16" s="168"/>
      <c r="H16" s="168"/>
      <c r="I16" s="23" t="s">
        <v>34</v>
      </c>
    </row>
    <row r="17" spans="2:9" x14ac:dyDescent="0.25">
      <c r="B17" s="157" t="s">
        <v>301</v>
      </c>
      <c r="C17" s="156">
        <f>SUMIF('Payroll Allocation'!$C$4:$C$15,'Program 2'!B17,'Payroll Allocation'!$N$4:$N$15)</f>
        <v>0</v>
      </c>
      <c r="D17" s="86"/>
      <c r="E17" s="86"/>
      <c r="F17" s="86"/>
      <c r="G17" s="86"/>
      <c r="H17" s="86">
        <f>SUM(D17:G17)</f>
        <v>0</v>
      </c>
      <c r="I17" s="91"/>
    </row>
    <row r="18" spans="2:9" x14ac:dyDescent="0.25">
      <c r="B18" s="157" t="s">
        <v>302</v>
      </c>
      <c r="C18" s="156">
        <f>SUMIF('Payroll Allocation'!$C$4:$C$15,'Program 2'!B18,'Payroll Allocation'!$N$4:$N$15)</f>
        <v>0</v>
      </c>
      <c r="D18" s="86"/>
      <c r="E18" s="86"/>
      <c r="F18" s="86"/>
      <c r="G18" s="86"/>
      <c r="H18" s="86">
        <f>SUM(D18:G18)</f>
        <v>0</v>
      </c>
    </row>
    <row r="19" spans="2:9" x14ac:dyDescent="0.25">
      <c r="B19" s="18" t="s">
        <v>74</v>
      </c>
      <c r="C19" s="86"/>
      <c r="D19" s="86"/>
      <c r="E19" s="86"/>
      <c r="F19" s="86"/>
      <c r="G19" s="86"/>
      <c r="H19" s="86">
        <f t="shared" ref="H19:H41" si="1">SUM(D19:G19)</f>
        <v>0</v>
      </c>
    </row>
    <row r="20" spans="2:9" x14ac:dyDescent="0.25">
      <c r="B20" s="18" t="s">
        <v>75</v>
      </c>
      <c r="C20" s="86"/>
      <c r="D20" s="86"/>
      <c r="E20" s="86"/>
      <c r="F20" s="86"/>
      <c r="G20" s="86"/>
      <c r="H20" s="86">
        <f t="shared" si="1"/>
        <v>0</v>
      </c>
    </row>
    <row r="21" spans="2:9" x14ac:dyDescent="0.25">
      <c r="B21" s="18" t="s">
        <v>76</v>
      </c>
      <c r="C21" s="86"/>
      <c r="D21" s="86"/>
      <c r="E21" s="86"/>
      <c r="F21" s="86"/>
      <c r="G21" s="86"/>
      <c r="H21" s="86">
        <f t="shared" si="1"/>
        <v>0</v>
      </c>
    </row>
    <row r="22" spans="2:9" x14ac:dyDescent="0.25">
      <c r="B22" s="18" t="s">
        <v>77</v>
      </c>
      <c r="C22" s="86"/>
      <c r="D22" s="86"/>
      <c r="E22" s="86"/>
      <c r="F22" s="86"/>
      <c r="G22" s="86"/>
      <c r="H22" s="86">
        <f t="shared" si="1"/>
        <v>0</v>
      </c>
    </row>
    <row r="23" spans="2:9" ht="15.75" thickBot="1" x14ac:dyDescent="0.3">
      <c r="B23" s="51" t="s">
        <v>10</v>
      </c>
      <c r="C23" s="87">
        <f>SUM(C17:C22)</f>
        <v>0</v>
      </c>
      <c r="D23" s="87">
        <f t="shared" ref="D23:H23" si="2">SUM(D17:D22)</f>
        <v>0</v>
      </c>
      <c r="E23" s="87">
        <f t="shared" si="2"/>
        <v>0</v>
      </c>
      <c r="F23" s="87">
        <f t="shared" si="2"/>
        <v>0</v>
      </c>
      <c r="G23" s="87">
        <f t="shared" si="2"/>
        <v>0</v>
      </c>
      <c r="H23" s="87">
        <f t="shared" si="2"/>
        <v>0</v>
      </c>
      <c r="I23" s="52"/>
    </row>
    <row r="24" spans="2:9" ht="15.75" thickTop="1" x14ac:dyDescent="0.25">
      <c r="B24" s="157" t="s">
        <v>55</v>
      </c>
      <c r="C24" s="156">
        <f>+(C17+C18+C19+C20+C21)*0.0765</f>
        <v>0</v>
      </c>
      <c r="D24" s="88"/>
      <c r="E24" s="88"/>
      <c r="F24" s="88"/>
      <c r="G24" s="88"/>
      <c r="H24" s="86">
        <f t="shared" si="1"/>
        <v>0</v>
      </c>
      <c r="I24" s="57"/>
    </row>
    <row r="25" spans="2:9" x14ac:dyDescent="0.25">
      <c r="B25" s="158" t="s">
        <v>78</v>
      </c>
      <c r="C25" s="156">
        <f>'Payroll Allocation'!N32</f>
        <v>0</v>
      </c>
      <c r="D25" s="88"/>
      <c r="E25" s="88"/>
      <c r="F25" s="88"/>
      <c r="G25" s="88"/>
      <c r="H25" s="86">
        <f t="shared" si="1"/>
        <v>0</v>
      </c>
      <c r="I25" s="57"/>
    </row>
    <row r="26" spans="2:9" x14ac:dyDescent="0.25">
      <c r="B26" s="158" t="s">
        <v>12</v>
      </c>
      <c r="C26" s="156">
        <f>'Payroll Allocation'!N48</f>
        <v>0</v>
      </c>
      <c r="D26" s="88"/>
      <c r="E26" s="88"/>
      <c r="F26" s="88"/>
      <c r="G26" s="88"/>
      <c r="H26" s="86">
        <f t="shared" si="1"/>
        <v>0</v>
      </c>
      <c r="I26" s="57"/>
    </row>
    <row r="27" spans="2:9" x14ac:dyDescent="0.25">
      <c r="B27" s="158" t="s">
        <v>80</v>
      </c>
      <c r="C27" s="156">
        <f>'Payroll Allocation'!N64</f>
        <v>0</v>
      </c>
      <c r="D27" s="88"/>
      <c r="E27" s="88"/>
      <c r="F27" s="88"/>
      <c r="G27" s="88"/>
      <c r="H27" s="86">
        <f>SUM(D27:G27)</f>
        <v>0</v>
      </c>
      <c r="I27" s="57"/>
    </row>
    <row r="28" spans="2:9" x14ac:dyDescent="0.25">
      <c r="B28" t="s">
        <v>79</v>
      </c>
      <c r="C28" s="88"/>
      <c r="D28" s="88"/>
      <c r="E28" s="88"/>
      <c r="F28" s="88"/>
      <c r="G28" s="88"/>
      <c r="H28" s="86">
        <f t="shared" si="1"/>
        <v>0</v>
      </c>
      <c r="I28" s="57"/>
    </row>
    <row r="29" spans="2:9" ht="15.75" thickBot="1" x14ac:dyDescent="0.3">
      <c r="B29" s="55" t="s">
        <v>13</v>
      </c>
      <c r="C29" s="89">
        <f>SUM(C24:C28)</f>
        <v>0</v>
      </c>
      <c r="D29" s="89">
        <f>SUM(D24:D28)</f>
        <v>0</v>
      </c>
      <c r="E29" s="89">
        <f>SUM(E24:E28)</f>
        <v>0</v>
      </c>
      <c r="F29" s="89">
        <f t="shared" ref="F29:H29" si="3">SUM(F24:F28)</f>
        <v>0</v>
      </c>
      <c r="G29" s="89">
        <f t="shared" si="3"/>
        <v>0</v>
      </c>
      <c r="H29" s="89">
        <f t="shared" si="3"/>
        <v>0</v>
      </c>
      <c r="I29" s="58"/>
    </row>
    <row r="30" spans="2:9" ht="15.75" thickTop="1" x14ac:dyDescent="0.25">
      <c r="B30" s="56"/>
      <c r="C30" s="88"/>
      <c r="D30" s="88"/>
      <c r="E30" s="88"/>
      <c r="F30" s="88"/>
      <c r="G30" s="88"/>
      <c r="H30" s="86">
        <f t="shared" si="1"/>
        <v>0</v>
      </c>
      <c r="I30" s="57"/>
    </row>
    <row r="31" spans="2:9" x14ac:dyDescent="0.25">
      <c r="B31" s="56"/>
      <c r="C31" s="86"/>
      <c r="D31" s="86"/>
      <c r="E31" s="86"/>
      <c r="F31" s="86"/>
      <c r="G31" s="86"/>
      <c r="H31" s="86">
        <f t="shared" si="1"/>
        <v>0</v>
      </c>
      <c r="I31" s="57"/>
    </row>
    <row r="32" spans="2:9" x14ac:dyDescent="0.25">
      <c r="B32" s="56"/>
      <c r="C32" s="86"/>
      <c r="D32" s="86"/>
      <c r="E32" s="86"/>
      <c r="F32" s="86"/>
      <c r="G32" s="86"/>
      <c r="H32" s="86">
        <f t="shared" si="1"/>
        <v>0</v>
      </c>
      <c r="I32" s="57"/>
    </row>
    <row r="33" spans="2:9" x14ac:dyDescent="0.25">
      <c r="B33" s="56"/>
      <c r="C33" s="86"/>
      <c r="D33" s="86"/>
      <c r="E33" s="86"/>
      <c r="F33" s="86"/>
      <c r="G33" s="86"/>
      <c r="H33" s="86">
        <f t="shared" si="1"/>
        <v>0</v>
      </c>
      <c r="I33" s="57"/>
    </row>
    <row r="34" spans="2:9" x14ac:dyDescent="0.25">
      <c r="B34" s="56"/>
      <c r="C34" s="86"/>
      <c r="D34" s="86"/>
      <c r="E34" s="86"/>
      <c r="F34" s="86"/>
      <c r="G34" s="86"/>
      <c r="H34" s="86">
        <f t="shared" si="1"/>
        <v>0</v>
      </c>
      <c r="I34" s="57"/>
    </row>
    <row r="35" spans="2:9" x14ac:dyDescent="0.25">
      <c r="B35" s="56"/>
      <c r="C35" s="86"/>
      <c r="D35" s="86"/>
      <c r="E35" s="86"/>
      <c r="F35" s="86"/>
      <c r="G35" s="86"/>
      <c r="H35" s="86">
        <f t="shared" si="1"/>
        <v>0</v>
      </c>
      <c r="I35" s="57"/>
    </row>
    <row r="36" spans="2:9" x14ac:dyDescent="0.25">
      <c r="B36" s="56"/>
      <c r="C36" s="86"/>
      <c r="D36" s="86"/>
      <c r="E36" s="86"/>
      <c r="F36" s="86"/>
      <c r="G36" s="86"/>
      <c r="H36" s="86">
        <f t="shared" si="1"/>
        <v>0</v>
      </c>
      <c r="I36" s="57"/>
    </row>
    <row r="37" spans="2:9" x14ac:dyDescent="0.25">
      <c r="B37" s="56"/>
      <c r="C37" s="86"/>
      <c r="D37" s="86"/>
      <c r="E37" s="86"/>
      <c r="F37" s="86"/>
      <c r="G37" s="86"/>
      <c r="H37" s="86">
        <f t="shared" si="1"/>
        <v>0</v>
      </c>
      <c r="I37" s="57"/>
    </row>
    <row r="38" spans="2:9" x14ac:dyDescent="0.25">
      <c r="B38" s="56"/>
      <c r="C38" s="86"/>
      <c r="D38" s="86"/>
      <c r="E38" s="86"/>
      <c r="F38" s="86"/>
      <c r="G38" s="86"/>
      <c r="H38" s="86">
        <f t="shared" si="1"/>
        <v>0</v>
      </c>
      <c r="I38" s="57"/>
    </row>
    <row r="39" spans="2:9" x14ac:dyDescent="0.25">
      <c r="B39" s="56"/>
      <c r="C39" s="86"/>
      <c r="D39" s="86"/>
      <c r="E39" s="86"/>
      <c r="F39" s="86"/>
      <c r="G39" s="86"/>
      <c r="H39" s="86">
        <f t="shared" si="1"/>
        <v>0</v>
      </c>
      <c r="I39" s="57"/>
    </row>
    <row r="40" spans="2:9" x14ac:dyDescent="0.25">
      <c r="B40" s="56"/>
      <c r="C40" s="86"/>
      <c r="D40" s="86"/>
      <c r="E40" s="86"/>
      <c r="F40" s="86"/>
      <c r="G40" s="86"/>
      <c r="H40" s="86">
        <f t="shared" si="1"/>
        <v>0</v>
      </c>
      <c r="I40" s="57"/>
    </row>
    <row r="41" spans="2:9" x14ac:dyDescent="0.25">
      <c r="B41" s="56"/>
      <c r="C41" s="86"/>
      <c r="D41" s="86"/>
      <c r="E41" s="86"/>
      <c r="F41" s="86"/>
      <c r="G41" s="86"/>
      <c r="H41" s="86">
        <f t="shared" si="1"/>
        <v>0</v>
      </c>
      <c r="I41" s="57"/>
    </row>
    <row r="42" spans="2:9" x14ac:dyDescent="0.25">
      <c r="B42" s="56"/>
      <c r="C42" s="86"/>
      <c r="D42" s="86"/>
      <c r="E42" s="86"/>
      <c r="F42" s="86"/>
      <c r="G42" s="86"/>
      <c r="H42" s="86">
        <f>SUM(D42:G42)</f>
        <v>0</v>
      </c>
      <c r="I42" s="57"/>
    </row>
    <row r="43" spans="2:9" s="57" customFormat="1" ht="15.75" thickBot="1" x14ac:dyDescent="0.3">
      <c r="B43" s="51" t="s">
        <v>313</v>
      </c>
      <c r="C43" s="89">
        <f t="shared" ref="C43:H43" si="4">SUM(C30:C42)</f>
        <v>0</v>
      </c>
      <c r="D43" s="89">
        <f t="shared" si="4"/>
        <v>0</v>
      </c>
      <c r="E43" s="89">
        <f t="shared" si="4"/>
        <v>0</v>
      </c>
      <c r="F43" s="89">
        <f t="shared" si="4"/>
        <v>0</v>
      </c>
      <c r="G43" s="89">
        <f t="shared" si="4"/>
        <v>0</v>
      </c>
      <c r="H43" s="89">
        <f t="shared" si="4"/>
        <v>0</v>
      </c>
      <c r="I43" s="58"/>
    </row>
    <row r="44" spans="2:9" ht="15.75" thickTop="1" x14ac:dyDescent="0.25">
      <c r="B44" s="56"/>
      <c r="C44" s="86"/>
      <c r="D44" s="86"/>
      <c r="E44" s="86"/>
      <c r="F44" s="86"/>
      <c r="G44" s="86"/>
      <c r="H44" s="86">
        <f>SUM(D44:G44)</f>
        <v>0</v>
      </c>
    </row>
    <row r="45" spans="2:9" x14ac:dyDescent="0.25">
      <c r="B45" s="56"/>
      <c r="C45" s="86"/>
      <c r="D45" s="86"/>
      <c r="E45" s="86"/>
      <c r="F45" s="86"/>
      <c r="G45" s="86"/>
      <c r="H45" s="86">
        <f t="shared" ref="H45:H66" si="5">SUM(D45:G45)</f>
        <v>0</v>
      </c>
    </row>
    <row r="46" spans="2:9" x14ac:dyDescent="0.25">
      <c r="B46" s="56"/>
      <c r="C46" s="86"/>
      <c r="D46" s="86"/>
      <c r="E46" s="86"/>
      <c r="F46" s="86"/>
      <c r="G46" s="86"/>
      <c r="H46" s="86">
        <f t="shared" si="5"/>
        <v>0</v>
      </c>
    </row>
    <row r="47" spans="2:9" x14ac:dyDescent="0.25">
      <c r="B47" s="56"/>
      <c r="C47" s="86"/>
      <c r="D47" s="86"/>
      <c r="E47" s="86"/>
      <c r="F47" s="86"/>
      <c r="G47" s="86"/>
      <c r="H47" s="86">
        <f t="shared" si="5"/>
        <v>0</v>
      </c>
    </row>
    <row r="48" spans="2:9" x14ac:dyDescent="0.25">
      <c r="B48" s="56"/>
      <c r="C48" s="86"/>
      <c r="D48" s="86"/>
      <c r="E48" s="86"/>
      <c r="F48" s="86"/>
      <c r="G48" s="86"/>
      <c r="H48" s="86">
        <f t="shared" si="5"/>
        <v>0</v>
      </c>
    </row>
    <row r="49" spans="2:9" x14ac:dyDescent="0.25">
      <c r="B49" s="56"/>
      <c r="C49" s="86"/>
      <c r="D49" s="86"/>
      <c r="E49" s="86"/>
      <c r="F49" s="86"/>
      <c r="G49" s="86"/>
      <c r="H49" s="86">
        <f t="shared" si="5"/>
        <v>0</v>
      </c>
    </row>
    <row r="50" spans="2:9" x14ac:dyDescent="0.25">
      <c r="B50" s="56"/>
      <c r="C50" s="86"/>
      <c r="D50" s="86"/>
      <c r="E50" s="86"/>
      <c r="F50" s="86"/>
      <c r="G50" s="86"/>
      <c r="H50" s="86">
        <f t="shared" si="5"/>
        <v>0</v>
      </c>
    </row>
    <row r="51" spans="2:9" x14ac:dyDescent="0.25">
      <c r="B51" s="56"/>
      <c r="C51" s="86"/>
      <c r="D51" s="86"/>
      <c r="E51" s="86"/>
      <c r="F51" s="86"/>
      <c r="G51" s="86"/>
      <c r="H51" s="86">
        <f t="shared" si="5"/>
        <v>0</v>
      </c>
    </row>
    <row r="52" spans="2:9" x14ac:dyDescent="0.25">
      <c r="B52" s="56"/>
      <c r="C52" s="86"/>
      <c r="D52" s="86"/>
      <c r="E52" s="86"/>
      <c r="F52" s="86"/>
      <c r="G52" s="86"/>
      <c r="H52" s="86">
        <f t="shared" si="5"/>
        <v>0</v>
      </c>
    </row>
    <row r="53" spans="2:9" x14ac:dyDescent="0.25">
      <c r="B53" s="56"/>
      <c r="C53" s="90"/>
      <c r="D53" s="90"/>
      <c r="E53" s="90"/>
      <c r="F53" s="90"/>
      <c r="G53" s="90"/>
      <c r="H53" s="86">
        <f t="shared" si="5"/>
        <v>0</v>
      </c>
      <c r="I53" s="48"/>
    </row>
    <row r="54" spans="2:9" x14ac:dyDescent="0.25">
      <c r="B54" s="56"/>
      <c r="C54" s="90"/>
      <c r="D54" s="90"/>
      <c r="E54" s="90"/>
      <c r="F54" s="90"/>
      <c r="G54" s="90"/>
      <c r="H54" s="86">
        <f t="shared" si="5"/>
        <v>0</v>
      </c>
      <c r="I54" s="48"/>
    </row>
    <row r="55" spans="2:9" x14ac:dyDescent="0.25">
      <c r="B55" s="56"/>
      <c r="C55" s="90"/>
      <c r="D55" s="90"/>
      <c r="E55" s="90"/>
      <c r="F55" s="90"/>
      <c r="G55" s="90"/>
      <c r="H55" s="86">
        <f t="shared" si="5"/>
        <v>0</v>
      </c>
      <c r="I55" s="48"/>
    </row>
    <row r="56" spans="2:9" x14ac:dyDescent="0.25">
      <c r="B56" s="56"/>
      <c r="C56" s="86"/>
      <c r="D56" s="86"/>
      <c r="E56" s="86"/>
      <c r="F56" s="86"/>
      <c r="G56" s="86"/>
      <c r="H56" s="86">
        <f t="shared" si="5"/>
        <v>0</v>
      </c>
    </row>
    <row r="57" spans="2:9" x14ac:dyDescent="0.25">
      <c r="B57" s="56"/>
      <c r="C57" s="86"/>
      <c r="D57" s="86"/>
      <c r="E57" s="86"/>
      <c r="F57" s="86"/>
      <c r="G57" s="86"/>
      <c r="H57" s="86">
        <f t="shared" si="5"/>
        <v>0</v>
      </c>
    </row>
    <row r="58" spans="2:9" x14ac:dyDescent="0.25">
      <c r="B58" s="56"/>
      <c r="C58" s="86"/>
      <c r="D58" s="86"/>
      <c r="E58" s="86"/>
      <c r="F58" s="86"/>
      <c r="G58" s="86"/>
      <c r="H58" s="86">
        <f t="shared" si="5"/>
        <v>0</v>
      </c>
    </row>
    <row r="59" spans="2:9" x14ac:dyDescent="0.25">
      <c r="B59" s="56"/>
      <c r="C59" s="86"/>
      <c r="D59" s="86"/>
      <c r="E59" s="86"/>
      <c r="F59" s="86"/>
      <c r="G59" s="86"/>
      <c r="H59" s="86">
        <f t="shared" si="5"/>
        <v>0</v>
      </c>
    </row>
    <row r="60" spans="2:9" x14ac:dyDescent="0.25">
      <c r="B60" s="56"/>
      <c r="C60" s="86"/>
      <c r="D60" s="86"/>
      <c r="E60" s="86"/>
      <c r="F60" s="86"/>
      <c r="G60" s="86"/>
      <c r="H60" s="86">
        <f t="shared" si="5"/>
        <v>0</v>
      </c>
    </row>
    <row r="61" spans="2:9" x14ac:dyDescent="0.25">
      <c r="B61" s="56"/>
      <c r="C61" s="86"/>
      <c r="D61" s="86"/>
      <c r="E61" s="88"/>
      <c r="F61" s="88"/>
      <c r="G61" s="88"/>
      <c r="H61" s="86">
        <f t="shared" si="5"/>
        <v>0</v>
      </c>
    </row>
    <row r="62" spans="2:9" x14ac:dyDescent="0.25">
      <c r="B62" s="56"/>
      <c r="C62" s="86"/>
      <c r="D62" s="86"/>
      <c r="E62" s="86"/>
      <c r="F62" s="86"/>
      <c r="G62" s="86"/>
      <c r="H62" s="86">
        <f t="shared" si="5"/>
        <v>0</v>
      </c>
    </row>
    <row r="63" spans="2:9" x14ac:dyDescent="0.25">
      <c r="B63" s="56"/>
      <c r="C63" s="86"/>
      <c r="D63" s="86"/>
      <c r="E63" s="86"/>
      <c r="F63" s="86"/>
      <c r="G63" s="86"/>
      <c r="H63" s="86">
        <f t="shared" si="5"/>
        <v>0</v>
      </c>
    </row>
    <row r="64" spans="2:9" x14ac:dyDescent="0.25">
      <c r="B64" s="56"/>
      <c r="C64" s="86"/>
      <c r="D64" s="86"/>
      <c r="E64" s="86"/>
      <c r="F64" s="86"/>
      <c r="G64" s="86"/>
      <c r="H64" s="86">
        <f t="shared" si="5"/>
        <v>0</v>
      </c>
    </row>
    <row r="65" spans="2:9" x14ac:dyDescent="0.25">
      <c r="B65" s="56"/>
      <c r="C65" s="86"/>
      <c r="D65" s="86"/>
      <c r="E65" s="86"/>
      <c r="F65" s="86"/>
      <c r="G65" s="86"/>
      <c r="H65" s="86">
        <f t="shared" si="5"/>
        <v>0</v>
      </c>
    </row>
    <row r="66" spans="2:9" x14ac:dyDescent="0.25">
      <c r="B66" s="56"/>
      <c r="C66" s="86"/>
      <c r="D66" s="86"/>
      <c r="E66" s="86"/>
      <c r="F66" s="86"/>
      <c r="G66" s="86"/>
      <c r="H66" s="86">
        <f t="shared" si="5"/>
        <v>0</v>
      </c>
    </row>
    <row r="67" spans="2:9" ht="15.75" thickBot="1" x14ac:dyDescent="0.3">
      <c r="B67" s="55" t="s">
        <v>314</v>
      </c>
      <c r="C67" s="89">
        <f>SUM(C44:C66)</f>
        <v>0</v>
      </c>
      <c r="D67" s="89">
        <f>SUM(D44:D66)</f>
        <v>0</v>
      </c>
      <c r="E67" s="89">
        <f>SUM(E44:E66)</f>
        <v>0</v>
      </c>
      <c r="F67" s="89">
        <f t="shared" ref="F67:H67" si="6">SUM(F44:F66)</f>
        <v>0</v>
      </c>
      <c r="G67" s="89">
        <f t="shared" si="6"/>
        <v>0</v>
      </c>
      <c r="H67" s="89">
        <f t="shared" si="6"/>
        <v>0</v>
      </c>
      <c r="I67" s="58"/>
    </row>
    <row r="68" spans="2:9" ht="15.75" thickTop="1" x14ac:dyDescent="0.25">
      <c r="D68" s="95"/>
      <c r="E68" s="95"/>
      <c r="F68" s="95"/>
      <c r="G68" s="95"/>
      <c r="H68" s="95"/>
    </row>
    <row r="69" spans="2:9" x14ac:dyDescent="0.25">
      <c r="B69" s="18"/>
      <c r="C69" s="50"/>
      <c r="D69" s="86"/>
      <c r="E69" s="86"/>
      <c r="F69" s="86"/>
      <c r="G69" s="86"/>
      <c r="H69" s="86"/>
    </row>
    <row r="70" spans="2:9" x14ac:dyDescent="0.25">
      <c r="B70" s="18"/>
      <c r="C70" s="50"/>
      <c r="D70" s="86"/>
      <c r="E70" s="86"/>
      <c r="F70" s="86"/>
      <c r="G70" s="86"/>
      <c r="H70" s="86"/>
    </row>
    <row r="71" spans="2:9" x14ac:dyDescent="0.25">
      <c r="B71" s="13" t="s">
        <v>9</v>
      </c>
      <c r="C71" s="177">
        <f>C67+C43+C29+C23</f>
        <v>0</v>
      </c>
      <c r="D71" s="93">
        <f>ROUND((D23+D29+D43+D67),0)</f>
        <v>0</v>
      </c>
      <c r="E71" s="93">
        <f>ROUND((E23+E29+E43+E67),0)</f>
        <v>0</v>
      </c>
      <c r="F71" s="93">
        <f>ROUND((F23+F29+F43+F67),0)</f>
        <v>0</v>
      </c>
      <c r="G71" s="93">
        <f>ROUND((G23+G29+G43+G67),0)</f>
        <v>0</v>
      </c>
      <c r="H71" s="93">
        <f>ROUND((H23+H29+H43+H67),0)</f>
        <v>0</v>
      </c>
    </row>
    <row r="72" spans="2:9" x14ac:dyDescent="0.25">
      <c r="C72" s="97"/>
      <c r="D72" s="97"/>
      <c r="E72" s="97"/>
      <c r="F72" s="97"/>
      <c r="G72" s="97"/>
      <c r="H72" s="97"/>
    </row>
    <row r="73" spans="2:9" x14ac:dyDescent="0.25">
      <c r="C73" s="32"/>
      <c r="D73" s="97"/>
      <c r="E73" s="97"/>
      <c r="F73" s="97"/>
      <c r="G73" s="97"/>
      <c r="H73" s="97"/>
    </row>
    <row r="74" spans="2:9" x14ac:dyDescent="0.25">
      <c r="B74" s="13" t="s">
        <v>35</v>
      </c>
      <c r="C74" s="54"/>
      <c r="D74" s="169">
        <f>D13-D71</f>
        <v>0</v>
      </c>
      <c r="E74" s="169">
        <f>E13-E71</f>
        <v>0</v>
      </c>
      <c r="F74" s="169">
        <f>F13-F71</f>
        <v>0</v>
      </c>
      <c r="G74" s="169">
        <f>G13-G71</f>
        <v>0</v>
      </c>
      <c r="H74" s="169">
        <f>H13-H71</f>
        <v>0</v>
      </c>
    </row>
    <row r="75" spans="2:9" x14ac:dyDescent="0.25">
      <c r="D75" s="95"/>
      <c r="E75" s="95"/>
      <c r="F75" s="95"/>
      <c r="G75" s="95"/>
      <c r="H75" s="95"/>
    </row>
    <row r="79" spans="2:9" x14ac:dyDescent="0.25">
      <c r="D79" s="101"/>
    </row>
  </sheetData>
  <mergeCells count="2">
    <mergeCell ref="B1:I3"/>
    <mergeCell ref="K2:L2"/>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43B0E430-6E8C-44EA-A00D-180253115520}">
          <x14:formula1>
            <xm:f>'Payroll Allocation'!$A$341:$A$428</xm:f>
          </x14:formula1>
          <xm:sqref>K4</xm:sqref>
        </x14:dataValidation>
        <x14:dataValidation type="list" allowBlank="1" showInputMessage="1" showErrorMessage="1" xr:uid="{2C09FD60-516E-4A95-ABBE-68F3EB77FF0F}">
          <x14:formula1>
            <xm:f>'Payroll Allocation'!$K$341:$K$363</xm:f>
          </x14:formula1>
          <xm:sqref>B44:B66</xm:sqref>
        </x14:dataValidation>
        <x14:dataValidation type="list" allowBlank="1" showInputMessage="1" showErrorMessage="1" xr:uid="{E7F66146-47B4-47D7-BCD5-BFC8882CC79E}">
          <x14:formula1>
            <xm:f>'Payroll Allocation'!$J$341:$J$375</xm:f>
          </x14:formula1>
          <xm:sqref>B30:B42</xm:sqref>
        </x14:dataValidation>
        <x14:dataValidation type="list" allowBlank="1" showInputMessage="1" showErrorMessage="1" xr:uid="{4EC61D8F-FB6C-470D-9258-1B3C56B8D468}">
          <x14:formula1>
            <xm:f>'Payroll Allocation'!$M$341:$M$344</xm:f>
          </x14:formula1>
          <xm:sqref>B8:B9 B11:B12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Payroll Allocation</vt:lpstr>
      <vt:lpstr>Allocation by space or FTE (op)</vt:lpstr>
      <vt:lpstr>Total Budget </vt:lpstr>
      <vt:lpstr>Budget by Program Summary</vt:lpstr>
      <vt:lpstr>Administration 101</vt:lpstr>
      <vt:lpstr>Core Functions 180</vt:lpstr>
      <vt:lpstr>Program 1</vt:lpstr>
      <vt:lpstr>Program 2</vt:lpstr>
      <vt:lpstr>Program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 Stratton</dc:creator>
  <cp:keywords/>
  <dc:description/>
  <cp:lastModifiedBy>Ebert, Robin</cp:lastModifiedBy>
  <cp:revision/>
  <cp:lastPrinted>2025-11-21T19:10:57Z</cp:lastPrinted>
  <dcterms:created xsi:type="dcterms:W3CDTF">2021-10-18T20:51:01Z</dcterms:created>
  <dcterms:modified xsi:type="dcterms:W3CDTF">2026-03-09T14:28:28Z</dcterms:modified>
  <cp:category/>
  <cp:contentStatus/>
</cp:coreProperties>
</file>